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5" yWindow="4782" windowWidth="14808" windowHeight="8015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R19" i="1" l="1"/>
  <c r="O13" i="1"/>
  <c r="O19" i="1"/>
  <c r="O16" i="1"/>
  <c r="R16" i="1" s="1"/>
  <c r="R13" i="1" l="1"/>
  <c r="O11" i="1"/>
  <c r="R11" i="1" s="1"/>
  <c r="K11" i="1"/>
  <c r="N11" i="1" s="1"/>
  <c r="K17" i="1"/>
  <c r="K19" i="1"/>
  <c r="K18" i="1"/>
  <c r="K16" i="1"/>
  <c r="O7" i="1"/>
  <c r="R7" i="1" s="1"/>
  <c r="O5" i="1"/>
  <c r="R5" i="1" s="1"/>
  <c r="O6" i="1"/>
  <c r="R6" i="1" s="1"/>
  <c r="K6" i="1"/>
  <c r="K5" i="1"/>
  <c r="N5" i="1"/>
  <c r="R26" i="1" l="1"/>
</calcChain>
</file>

<file path=xl/sharedStrings.xml><?xml version="1.0" encoding="utf-8"?>
<sst xmlns="http://schemas.openxmlformats.org/spreadsheetml/2006/main" count="44" uniqueCount="39">
  <si>
    <t>Désignation</t>
  </si>
  <si>
    <t>FICHE DE DEBIT</t>
  </si>
  <si>
    <t>DATE :</t>
  </si>
  <si>
    <t>CHANTIER :</t>
  </si>
  <si>
    <t>ESSENCE :</t>
  </si>
  <si>
    <t>NOM :</t>
  </si>
  <si>
    <t>N°</t>
  </si>
  <si>
    <t>Prix au m3
Prix au mL</t>
  </si>
  <si>
    <t>longueur
réelle [m]</t>
  </si>
  <si>
    <t>Volume [m3]
Longueur [mL]</t>
  </si>
  <si>
    <t>Coût [€]</t>
  </si>
  <si>
    <t>ép.</t>
  </si>
  <si>
    <t>larg.</t>
  </si>
  <si>
    <t>Sect. finie [mm]</t>
  </si>
  <si>
    <t>Sect. brute [mm]</t>
  </si>
  <si>
    <t>Qu.
[U.]</t>
  </si>
  <si>
    <t>Long.
Barre [m]</t>
  </si>
  <si>
    <t>long.débit 
[m]</t>
  </si>
  <si>
    <t>poteau</t>
  </si>
  <si>
    <t>potence</t>
  </si>
  <si>
    <t>poinçon</t>
  </si>
  <si>
    <t>lien faîtage</t>
  </si>
  <si>
    <t>faîtage</t>
  </si>
  <si>
    <t>lien console</t>
  </si>
  <si>
    <t>sablière LP</t>
  </si>
  <si>
    <t>chevron LP</t>
  </si>
  <si>
    <t>empannon LP</t>
  </si>
  <si>
    <t>emp. court CR</t>
  </si>
  <si>
    <t>emp. long CR</t>
  </si>
  <si>
    <t>Chute</t>
  </si>
  <si>
    <t>TOTAL</t>
  </si>
  <si>
    <t>Total [m]</t>
  </si>
  <si>
    <t>m3</t>
  </si>
  <si>
    <t>5-6</t>
  </si>
  <si>
    <t>entrait/sabl. CR</t>
  </si>
  <si>
    <t>2*0.10</t>
  </si>
  <si>
    <t>mL</t>
  </si>
  <si>
    <t>arêtier</t>
  </si>
  <si>
    <t>Nb.
[U.]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</si>
</sst>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\ &quot;€&quot;"/>
    <numFmt numFmtId="166" formatCode="#,##0.00\ _€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 Rounded MT Bold"/>
      <family val="2"/>
    </font>
    <font>
      <sz val="10"/>
      <color theme="1"/>
      <name val="Arial Rounded MT Bold"/>
      <family val="2"/>
    </font>
    <font>
      <sz val="14"/>
      <color theme="0"/>
      <name val="Arial Rounded MT Bold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 Rounded MT Bol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Dashed">
        <color indexed="64"/>
      </right>
      <top style="double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double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 style="double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0" fontId="1" fillId="0" borderId="3" xfId="0" applyFont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2" fontId="7" fillId="3" borderId="44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2" fontId="7" fillId="0" borderId="44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2" fontId="7" fillId="0" borderId="46" xfId="0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2" fontId="7" fillId="3" borderId="54" xfId="0" applyNumberFormat="1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166" fontId="6" fillId="0" borderId="45" xfId="0" applyNumberFormat="1" applyFont="1" applyBorder="1" applyAlignment="1">
      <alignment horizontal="center" vertical="center"/>
    </xf>
    <xf numFmtId="166" fontId="6" fillId="0" borderId="46" xfId="0" applyNumberFormat="1" applyFont="1" applyBorder="1" applyAlignment="1">
      <alignment horizontal="center" vertical="center"/>
    </xf>
    <xf numFmtId="166" fontId="1" fillId="0" borderId="0" xfId="0" applyNumberFormat="1" applyFont="1"/>
    <xf numFmtId="165" fontId="7" fillId="0" borderId="2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64" fontId="6" fillId="0" borderId="29" xfId="0" applyNumberFormat="1" applyFont="1" applyBorder="1" applyAlignment="1">
      <alignment horizontal="center" vertical="center"/>
    </xf>
    <xf numFmtId="164" fontId="6" fillId="0" borderId="31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2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/>
    <xf numFmtId="2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/>
    <xf numFmtId="164" fontId="6" fillId="0" borderId="30" xfId="0" applyNumberFormat="1" applyFont="1" applyBorder="1" applyAlignment="1">
      <alignment horizontal="center" vertical="center"/>
    </xf>
    <xf numFmtId="164" fontId="6" fillId="0" borderId="49" xfId="0" applyNumberFormat="1" applyFont="1" applyFill="1" applyBorder="1"/>
    <xf numFmtId="164" fontId="6" fillId="0" borderId="17" xfId="0" applyNumberFormat="1" applyFont="1" applyFill="1" applyBorder="1"/>
    <xf numFmtId="0" fontId="6" fillId="0" borderId="56" xfId="0" applyFont="1" applyBorder="1" applyAlignment="1">
      <alignment horizontal="center" vertical="center" wrapText="1"/>
    </xf>
    <xf numFmtId="165" fontId="6" fillId="0" borderId="56" xfId="0" applyNumberFormat="1" applyFont="1" applyBorder="1" applyAlignment="1">
      <alignment horizontal="center" vertical="center"/>
    </xf>
    <xf numFmtId="165" fontId="7" fillId="0" borderId="55" xfId="0" applyNumberFormat="1" applyFont="1" applyBorder="1" applyAlignment="1">
      <alignment horizontal="center" vertical="center"/>
    </xf>
    <xf numFmtId="164" fontId="6" fillId="0" borderId="63" xfId="0" applyNumberFormat="1" applyFont="1" applyBorder="1" applyAlignment="1">
      <alignment horizontal="center" vertical="center"/>
    </xf>
    <xf numFmtId="164" fontId="6" fillId="0" borderId="64" xfId="0" applyNumberFormat="1" applyFont="1" applyBorder="1" applyAlignment="1">
      <alignment horizontal="center" vertical="center"/>
    </xf>
    <xf numFmtId="164" fontId="6" fillId="0" borderId="65" xfId="0" applyNumberFormat="1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164" fontId="6" fillId="3" borderId="63" xfId="0" applyNumberFormat="1" applyFont="1" applyFill="1" applyBorder="1" applyAlignment="1">
      <alignment horizontal="center" vertical="center"/>
    </xf>
    <xf numFmtId="164" fontId="6" fillId="3" borderId="64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 wrapText="1"/>
    </xf>
    <xf numFmtId="2" fontId="7" fillId="0" borderId="64" xfId="0" applyNumberFormat="1" applyFont="1" applyBorder="1" applyAlignment="1">
      <alignment horizontal="center" vertical="center"/>
    </xf>
    <xf numFmtId="2" fontId="7" fillId="0" borderId="65" xfId="0" applyNumberFormat="1" applyFont="1" applyBorder="1" applyAlignment="1">
      <alignment horizontal="center" vertical="center"/>
    </xf>
    <xf numFmtId="2" fontId="6" fillId="0" borderId="63" xfId="0" applyNumberFormat="1" applyFont="1" applyBorder="1" applyAlignment="1">
      <alignment horizontal="center" vertical="center"/>
    </xf>
    <xf numFmtId="2" fontId="6" fillId="0" borderId="67" xfId="0" applyNumberFormat="1" applyFont="1" applyBorder="1" applyAlignment="1">
      <alignment horizontal="center" vertical="center"/>
    </xf>
    <xf numFmtId="2" fontId="6" fillId="0" borderId="66" xfId="0" applyNumberFormat="1" applyFont="1" applyBorder="1" applyAlignment="1">
      <alignment horizontal="center" vertical="center"/>
    </xf>
    <xf numFmtId="2" fontId="6" fillId="0" borderId="61" xfId="0" applyNumberFormat="1" applyFont="1" applyBorder="1" applyAlignment="1">
      <alignment horizontal="center" vertical="center"/>
    </xf>
    <xf numFmtId="164" fontId="6" fillId="0" borderId="32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39" xfId="0" applyNumberFormat="1" applyFont="1" applyBorder="1" applyAlignment="1">
      <alignment horizontal="center" vertical="center"/>
    </xf>
    <xf numFmtId="2" fontId="6" fillId="0" borderId="67" xfId="0" applyNumberFormat="1" applyFont="1" applyBorder="1" applyAlignment="1">
      <alignment horizontal="center" vertical="center" wrapText="1"/>
    </xf>
    <xf numFmtId="2" fontId="6" fillId="3" borderId="63" xfId="0" applyNumberFormat="1" applyFont="1" applyFill="1" applyBorder="1" applyAlignment="1">
      <alignment horizontal="center" vertical="center"/>
    </xf>
    <xf numFmtId="2" fontId="6" fillId="0" borderId="66" xfId="0" applyNumberFormat="1" applyFont="1" applyBorder="1" applyAlignment="1">
      <alignment horizontal="center" vertical="center" wrapText="1"/>
    </xf>
    <xf numFmtId="2" fontId="6" fillId="0" borderId="27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indent="1"/>
    </xf>
    <xf numFmtId="0" fontId="6" fillId="0" borderId="30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5" fillId="3" borderId="29" xfId="0" applyFont="1" applyFill="1" applyBorder="1" applyAlignment="1">
      <alignment horizontal="left" vertical="center" indent="1"/>
    </xf>
    <xf numFmtId="0" fontId="5" fillId="0" borderId="32" xfId="0" applyFont="1" applyBorder="1" applyAlignment="1">
      <alignment horizontal="left" vertical="center" indent="1"/>
    </xf>
    <xf numFmtId="0" fontId="5" fillId="0" borderId="29" xfId="0" applyFont="1" applyBorder="1" applyAlignment="1">
      <alignment horizontal="left" vertical="center" indent="1"/>
    </xf>
    <xf numFmtId="2" fontId="7" fillId="4" borderId="45" xfId="0" applyNumberFormat="1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Fill="1" applyBorder="1" applyAlignment="1">
      <alignment vertical="center"/>
    </xf>
    <xf numFmtId="2" fontId="7" fillId="4" borderId="44" xfId="0" applyNumberFormat="1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2" fontId="6" fillId="4" borderId="63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/>
    <xf numFmtId="165" fontId="7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66" fontId="4" fillId="0" borderId="74" xfId="0" applyNumberFormat="1" applyFont="1" applyBorder="1"/>
    <xf numFmtId="0" fontId="8" fillId="0" borderId="3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64" fontId="7" fillId="0" borderId="56" xfId="0" applyNumberFormat="1" applyFont="1" applyBorder="1" applyAlignment="1">
      <alignment horizontal="center" vertical="center"/>
    </xf>
    <xf numFmtId="2" fontId="7" fillId="0" borderId="43" xfId="0" applyNumberFormat="1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2" fontId="6" fillId="0" borderId="67" xfId="0" applyNumberFormat="1" applyFont="1" applyBorder="1" applyAlignment="1">
      <alignment horizontal="center" vertical="center"/>
    </xf>
    <xf numFmtId="2" fontId="6" fillId="0" borderId="61" xfId="0" applyNumberFormat="1" applyFont="1" applyBorder="1" applyAlignment="1">
      <alignment horizontal="center" vertical="center"/>
    </xf>
    <xf numFmtId="2" fontId="6" fillId="0" borderId="63" xfId="0" applyNumberFormat="1" applyFont="1" applyBorder="1" applyAlignment="1">
      <alignment horizontal="center" vertical="center"/>
    </xf>
    <xf numFmtId="2" fontId="6" fillId="0" borderId="36" xfId="0" applyNumberFormat="1" applyFont="1" applyBorder="1" applyAlignment="1">
      <alignment horizontal="center" vertical="center"/>
    </xf>
    <xf numFmtId="2" fontId="6" fillId="0" borderId="72" xfId="0" applyNumberFormat="1" applyFont="1" applyBorder="1" applyAlignment="1">
      <alignment horizontal="center" vertical="center"/>
    </xf>
    <xf numFmtId="2" fontId="6" fillId="0" borderId="37" xfId="0" applyNumberFormat="1" applyFont="1" applyBorder="1" applyAlignment="1">
      <alignment horizontal="center" vertical="center"/>
    </xf>
    <xf numFmtId="164" fontId="7" fillId="0" borderId="56" xfId="0" applyNumberFormat="1" applyFont="1" applyBorder="1" applyAlignment="1">
      <alignment horizontal="center" vertical="center"/>
    </xf>
    <xf numFmtId="164" fontId="7" fillId="0" borderId="54" xfId="0" applyNumberFormat="1" applyFont="1" applyBorder="1" applyAlignment="1">
      <alignment horizontal="center" vertical="center"/>
    </xf>
    <xf numFmtId="164" fontId="7" fillId="0" borderId="44" xfId="0" applyNumberFormat="1" applyFont="1" applyBorder="1" applyAlignment="1">
      <alignment horizontal="center" vertical="center"/>
    </xf>
    <xf numFmtId="165" fontId="6" fillId="0" borderId="56" xfId="0" applyNumberFormat="1" applyFont="1" applyBorder="1" applyAlignment="1">
      <alignment horizontal="center" vertical="center"/>
    </xf>
    <xf numFmtId="165" fontId="6" fillId="0" borderId="54" xfId="0" applyNumberFormat="1" applyFont="1" applyBorder="1" applyAlignment="1">
      <alignment horizontal="center" vertical="center"/>
    </xf>
    <xf numFmtId="165" fontId="6" fillId="0" borderId="44" xfId="0" applyNumberFormat="1" applyFont="1" applyBorder="1" applyAlignment="1">
      <alignment horizontal="center" vertical="center"/>
    </xf>
    <xf numFmtId="165" fontId="7" fillId="0" borderId="55" xfId="0" applyNumberFormat="1" applyFont="1" applyBorder="1" applyAlignment="1">
      <alignment horizontal="center" vertical="center"/>
    </xf>
    <xf numFmtId="165" fontId="7" fillId="0" borderId="73" xfId="0" applyNumberFormat="1" applyFont="1" applyBorder="1" applyAlignment="1">
      <alignment horizontal="center" vertical="center"/>
    </xf>
    <xf numFmtId="165" fontId="7" fillId="0" borderId="48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8" fillId="0" borderId="4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166" fontId="8" fillId="0" borderId="51" xfId="0" applyNumberFormat="1" applyFont="1" applyBorder="1" applyAlignment="1">
      <alignment horizontal="center" vertical="center" wrapText="1"/>
    </xf>
    <xf numFmtId="166" fontId="8" fillId="0" borderId="40" xfId="0" applyNumberFormat="1" applyFont="1" applyBorder="1" applyAlignment="1">
      <alignment horizontal="center" vertical="center"/>
    </xf>
    <xf numFmtId="166" fontId="8" fillId="0" borderId="19" xfId="0" applyNumberFormat="1" applyFont="1" applyBorder="1" applyAlignment="1">
      <alignment horizontal="center" vertical="center"/>
    </xf>
    <xf numFmtId="166" fontId="8" fillId="0" borderId="14" xfId="0" applyNumberFormat="1" applyFont="1" applyBorder="1" applyAlignment="1">
      <alignment horizontal="center" vertical="center"/>
    </xf>
    <xf numFmtId="2" fontId="8" fillId="0" borderId="71" xfId="0" applyNumberFormat="1" applyFont="1" applyBorder="1" applyAlignment="1">
      <alignment horizontal="center" vertical="center" wrapText="1"/>
    </xf>
    <xf numFmtId="2" fontId="8" fillId="0" borderId="42" xfId="0" applyNumberFormat="1" applyFont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166" fontId="6" fillId="0" borderId="49" xfId="0" applyNumberFormat="1" applyFont="1" applyBorder="1" applyAlignment="1">
      <alignment horizontal="center" vertical="center"/>
    </xf>
    <xf numFmtId="166" fontId="6" fillId="0" borderId="14" xfId="0" applyNumberFormat="1" applyFont="1" applyBorder="1" applyAlignment="1">
      <alignment horizontal="center" vertical="center"/>
    </xf>
    <xf numFmtId="164" fontId="7" fillId="0" borderId="59" xfId="0" applyNumberFormat="1" applyFont="1" applyBorder="1" applyAlignment="1">
      <alignment horizontal="center" vertical="center"/>
    </xf>
    <xf numFmtId="165" fontId="6" fillId="0" borderId="59" xfId="0" applyNumberFormat="1" applyFont="1" applyBorder="1" applyAlignment="1">
      <alignment horizontal="center" vertical="center"/>
    </xf>
    <xf numFmtId="0" fontId="2" fillId="0" borderId="58" xfId="0" applyFont="1" applyBorder="1" applyAlignment="1">
      <alignment horizontal="left" vertical="center" indent="1"/>
    </xf>
    <xf numFmtId="164" fontId="8" fillId="0" borderId="28" xfId="0" applyNumberFormat="1" applyFont="1" applyBorder="1" applyAlignment="1">
      <alignment horizontal="center" vertical="center" wrapText="1"/>
    </xf>
    <xf numFmtId="164" fontId="8" fillId="0" borderId="34" xfId="0" applyNumberFormat="1" applyFont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center" vertical="center" wrapText="1"/>
    </xf>
    <xf numFmtId="164" fontId="8" fillId="0" borderId="35" xfId="0" applyNumberFormat="1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2" fontId="6" fillId="3" borderId="67" xfId="0" applyNumberFormat="1" applyFont="1" applyFill="1" applyBorder="1" applyAlignment="1">
      <alignment horizontal="center" vertical="center"/>
    </xf>
    <xf numFmtId="2" fontId="6" fillId="3" borderId="63" xfId="0" applyNumberFormat="1" applyFont="1" applyFill="1" applyBorder="1" applyAlignment="1">
      <alignment horizontal="center" vertical="center"/>
    </xf>
    <xf numFmtId="2" fontId="8" fillId="0" borderId="69" xfId="0" applyNumberFormat="1" applyFont="1" applyBorder="1" applyAlignment="1">
      <alignment horizontal="center" vertical="center" wrapText="1"/>
    </xf>
    <xf numFmtId="2" fontId="8" fillId="0" borderId="70" xfId="0" applyNumberFormat="1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2" fontId="8" fillId="0" borderId="34" xfId="0" applyNumberFormat="1" applyFont="1" applyBorder="1" applyAlignment="1">
      <alignment horizontal="center" vertical="center" wrapText="1"/>
    </xf>
    <xf numFmtId="2" fontId="8" fillId="0" borderId="35" xfId="0" applyNumberFormat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2" fontId="6" fillId="0" borderId="62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32" xfId="0" applyNumberFormat="1" applyFont="1" applyBorder="1" applyAlignment="1">
      <alignment horizontal="center" vertical="center" wrapText="1"/>
    </xf>
    <xf numFmtId="2" fontId="6" fillId="4" borderId="67" xfId="0" applyNumberFormat="1" applyFont="1" applyFill="1" applyBorder="1" applyAlignment="1">
      <alignment horizontal="center" vertical="center"/>
    </xf>
    <xf numFmtId="2" fontId="6" fillId="4" borderId="63" xfId="0" applyNumberFormat="1" applyFont="1" applyFill="1" applyBorder="1" applyAlignment="1">
      <alignment horizontal="center" vertical="center"/>
    </xf>
    <xf numFmtId="2" fontId="6" fillId="4" borderId="45" xfId="0" applyNumberFormat="1" applyFont="1" applyFill="1" applyBorder="1" applyAlignment="1">
      <alignment horizontal="center" vertical="center" wrapText="1"/>
    </xf>
    <xf numFmtId="0" fontId="1" fillId="5" borderId="5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2" fontId="6" fillId="0" borderId="68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165" fontId="7" fillId="0" borderId="50" xfId="0" applyNumberFormat="1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164" fontId="6" fillId="0" borderId="31" xfId="0" applyNumberFormat="1" applyFont="1" applyBorder="1" applyAlignment="1">
      <alignment horizontal="center" vertical="center"/>
    </xf>
    <xf numFmtId="164" fontId="6" fillId="0" borderId="32" xfId="0" applyNumberFormat="1" applyFont="1" applyBorder="1" applyAlignment="1">
      <alignment horizontal="center" vertical="center"/>
    </xf>
    <xf numFmtId="165" fontId="7" fillId="3" borderId="55" xfId="0" applyNumberFormat="1" applyFont="1" applyFill="1" applyBorder="1" applyAlignment="1">
      <alignment horizontal="center" vertical="center"/>
    </xf>
    <xf numFmtId="165" fontId="7" fillId="3" borderId="48" xfId="0" applyNumberFormat="1" applyFont="1" applyFill="1" applyBorder="1" applyAlignment="1">
      <alignment horizontal="center" vertical="center"/>
    </xf>
    <xf numFmtId="164" fontId="6" fillId="0" borderId="36" xfId="0" applyNumberFormat="1" applyFont="1" applyBorder="1" applyAlignment="1">
      <alignment horizontal="center" vertical="center"/>
    </xf>
    <xf numFmtId="164" fontId="6" fillId="0" borderId="37" xfId="0" applyNumberFormat="1" applyFont="1" applyBorder="1" applyAlignment="1">
      <alignment horizontal="center" vertical="center"/>
    </xf>
    <xf numFmtId="0" fontId="6" fillId="4" borderId="53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6" fillId="0" borderId="64" xfId="0" applyNumberFormat="1" applyFont="1" applyBorder="1" applyAlignment="1">
      <alignment horizontal="center" vertical="center"/>
    </xf>
    <xf numFmtId="2" fontId="6" fillId="4" borderId="75" xfId="0" applyNumberFormat="1" applyFont="1" applyFill="1" applyBorder="1" applyAlignment="1">
      <alignment horizontal="center" vertical="center"/>
    </xf>
    <xf numFmtId="2" fontId="6" fillId="4" borderId="20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51761</xdr:colOff>
      <xdr:row>3</xdr:row>
      <xdr:rowOff>172527</xdr:rowOff>
    </xdr:from>
    <xdr:to>
      <xdr:col>13</xdr:col>
      <xdr:colOff>370937</xdr:colOff>
      <xdr:row>5</xdr:row>
      <xdr:rowOff>51759</xdr:rowOff>
    </xdr:to>
    <xdr:sp macro="" textlink="">
      <xdr:nvSpPr>
        <xdr:cNvPr id="8" name="Ellipse 7"/>
        <xdr:cNvSpPr/>
      </xdr:nvSpPr>
      <xdr:spPr>
        <a:xfrm>
          <a:off x="7263444" y="974784"/>
          <a:ext cx="319176" cy="32780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284673</xdr:colOff>
      <xdr:row>8</xdr:row>
      <xdr:rowOff>0</xdr:rowOff>
    </xdr:from>
    <xdr:to>
      <xdr:col>10</xdr:col>
      <xdr:colOff>603849</xdr:colOff>
      <xdr:row>9</xdr:row>
      <xdr:rowOff>60385</xdr:rowOff>
    </xdr:to>
    <xdr:sp macro="" textlink="">
      <xdr:nvSpPr>
        <xdr:cNvPr id="9" name="Ellipse 8"/>
        <xdr:cNvSpPr/>
      </xdr:nvSpPr>
      <xdr:spPr>
        <a:xfrm>
          <a:off x="5615798" y="2070338"/>
          <a:ext cx="319176" cy="32780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603849</xdr:colOff>
      <xdr:row>5</xdr:row>
      <xdr:rowOff>3753</xdr:rowOff>
    </xdr:from>
    <xdr:to>
      <xdr:col>13</xdr:col>
      <xdr:colOff>98503</xdr:colOff>
      <xdr:row>8</xdr:row>
      <xdr:rowOff>112143</xdr:rowOff>
    </xdr:to>
    <xdr:cxnSp macro="">
      <xdr:nvCxnSpPr>
        <xdr:cNvPr id="13" name="Connecteur en angle 12"/>
        <xdr:cNvCxnSpPr>
          <a:stCxn id="8" idx="3"/>
          <a:endCxn id="9" idx="6"/>
        </xdr:cNvCxnSpPr>
      </xdr:nvCxnSpPr>
      <xdr:spPr>
        <a:xfrm rot="5400000">
          <a:off x="6132751" y="1056806"/>
          <a:ext cx="979658" cy="1375212"/>
        </a:xfrm>
        <a:prstGeom prst="bentConnector2">
          <a:avLst/>
        </a:prstGeom>
        <a:ln w="28575"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69014</xdr:colOff>
      <xdr:row>9</xdr:row>
      <xdr:rowOff>172528</xdr:rowOff>
    </xdr:from>
    <xdr:to>
      <xdr:col>13</xdr:col>
      <xdr:colOff>388190</xdr:colOff>
      <xdr:row>11</xdr:row>
      <xdr:rowOff>69012</xdr:rowOff>
    </xdr:to>
    <xdr:sp macro="" textlink="">
      <xdr:nvSpPr>
        <xdr:cNvPr id="6" name="Ellipse 5"/>
        <xdr:cNvSpPr/>
      </xdr:nvSpPr>
      <xdr:spPr>
        <a:xfrm>
          <a:off x="7151301" y="2294626"/>
          <a:ext cx="319176" cy="32780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565736</xdr:colOff>
      <xdr:row>11</xdr:row>
      <xdr:rowOff>81393</xdr:rowOff>
    </xdr:from>
    <xdr:to>
      <xdr:col>13</xdr:col>
      <xdr:colOff>227902</xdr:colOff>
      <xdr:row>20</xdr:row>
      <xdr:rowOff>22126</xdr:rowOff>
    </xdr:to>
    <xdr:cxnSp macro="">
      <xdr:nvCxnSpPr>
        <xdr:cNvPr id="7" name="Connecteur en angle 6"/>
        <xdr:cNvCxnSpPr>
          <a:endCxn id="11" idx="7"/>
        </xdr:cNvCxnSpPr>
      </xdr:nvCxnSpPr>
      <xdr:spPr>
        <a:xfrm rot="5400000">
          <a:off x="5550543" y="2851733"/>
          <a:ext cx="1976567" cy="1542725"/>
        </a:xfrm>
        <a:prstGeom prst="bentConnector3">
          <a:avLst>
            <a:gd name="adj1" fmla="val 50000"/>
          </a:avLst>
        </a:prstGeom>
        <a:ln w="28575"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293301</xdr:colOff>
      <xdr:row>19</xdr:row>
      <xdr:rowOff>189781</xdr:rowOff>
    </xdr:from>
    <xdr:to>
      <xdr:col>10</xdr:col>
      <xdr:colOff>612477</xdr:colOff>
      <xdr:row>21</xdr:row>
      <xdr:rowOff>86265</xdr:rowOff>
    </xdr:to>
    <xdr:sp macro="" textlink="">
      <xdr:nvSpPr>
        <xdr:cNvPr id="11" name="Ellipse 10"/>
        <xdr:cNvSpPr/>
      </xdr:nvSpPr>
      <xdr:spPr>
        <a:xfrm>
          <a:off x="5495029" y="4563373"/>
          <a:ext cx="319176" cy="32780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workbookViewId="0">
      <selection activeCell="U8" sqref="U8"/>
    </sheetView>
  </sheetViews>
  <sheetFormatPr baseColWidth="10" defaultColWidth="9" defaultRowHeight="11.55" x14ac:dyDescent="0.2"/>
  <cols>
    <col min="1" max="1" width="4.25" style="3" customWidth="1"/>
    <col min="2" max="2" width="13.75" style="4" customWidth="1"/>
    <col min="3" max="3" width="5.25" style="3" customWidth="1"/>
    <col min="4" max="5" width="6.875" style="1" customWidth="1"/>
    <col min="6" max="6" width="9.625" style="1" customWidth="1"/>
    <col min="7" max="8" width="7.25" style="3" customWidth="1"/>
    <col min="9" max="9" width="9" style="1" customWidth="1"/>
    <col min="10" max="10" width="5.25" style="3" customWidth="1"/>
    <col min="11" max="11" width="13.125" style="5" customWidth="1"/>
    <col min="12" max="12" width="8.375" style="5" customWidth="1"/>
    <col min="13" max="13" width="5.75" style="3" customWidth="1"/>
    <col min="14" max="14" width="6.625" style="5" customWidth="1"/>
    <col min="15" max="15" width="9.75" style="6" customWidth="1"/>
    <col min="16" max="16" width="4.25" style="6" customWidth="1"/>
    <col min="17" max="17" width="9.25" style="28" customWidth="1"/>
    <col min="18" max="18" width="8.375" style="28" customWidth="1"/>
    <col min="19" max="20" width="13.75" style="1" customWidth="1"/>
    <col min="21" max="24" width="9" style="1"/>
    <col min="25" max="25" width="11.5" style="1" customWidth="1"/>
    <col min="26" max="26" width="7.75" style="1" customWidth="1"/>
    <col min="27" max="27" width="6.875" style="1" customWidth="1"/>
    <col min="28" max="28" width="9" style="1"/>
    <col min="29" max="29" width="4.5" style="1" customWidth="1"/>
    <col min="30" max="16384" width="9" style="1"/>
  </cols>
  <sheetData>
    <row r="1" spans="1:29" ht="24.45" customHeight="1" thickBot="1" x14ac:dyDescent="0.25">
      <c r="A1" s="117" t="s">
        <v>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9"/>
    </row>
    <row r="2" spans="1:29" ht="21.1" customHeight="1" thickTop="1" thickBot="1" x14ac:dyDescent="0.25">
      <c r="A2" s="120" t="s">
        <v>2</v>
      </c>
      <c r="B2" s="121"/>
      <c r="C2" s="121"/>
      <c r="D2" s="133" t="s">
        <v>3</v>
      </c>
      <c r="E2" s="134"/>
      <c r="F2" s="134"/>
      <c r="G2" s="134"/>
      <c r="H2" s="150"/>
      <c r="I2" s="133" t="s">
        <v>4</v>
      </c>
      <c r="J2" s="134"/>
      <c r="K2" s="134"/>
      <c r="L2" s="150"/>
      <c r="M2" s="133" t="s">
        <v>5</v>
      </c>
      <c r="N2" s="134"/>
      <c r="O2" s="134"/>
      <c r="P2" s="134"/>
      <c r="Q2" s="134"/>
      <c r="R2" s="135"/>
    </row>
    <row r="3" spans="1:29" ht="17.850000000000001" customHeight="1" thickTop="1" x14ac:dyDescent="0.2">
      <c r="A3" s="129" t="s">
        <v>6</v>
      </c>
      <c r="B3" s="122" t="s">
        <v>0</v>
      </c>
      <c r="C3" s="136" t="s">
        <v>15</v>
      </c>
      <c r="D3" s="122" t="s">
        <v>13</v>
      </c>
      <c r="E3" s="123"/>
      <c r="F3" s="126" t="s">
        <v>8</v>
      </c>
      <c r="G3" s="122" t="s">
        <v>14</v>
      </c>
      <c r="H3" s="123"/>
      <c r="I3" s="124" t="s">
        <v>17</v>
      </c>
      <c r="J3" s="131" t="s">
        <v>15</v>
      </c>
      <c r="K3" s="165" t="s">
        <v>31</v>
      </c>
      <c r="L3" s="169" t="s">
        <v>16</v>
      </c>
      <c r="M3" s="167" t="s">
        <v>38</v>
      </c>
      <c r="N3" s="142" t="s">
        <v>29</v>
      </c>
      <c r="O3" s="151" t="s">
        <v>9</v>
      </c>
      <c r="P3" s="152"/>
      <c r="Q3" s="138" t="s">
        <v>7</v>
      </c>
      <c r="R3" s="140" t="s">
        <v>10</v>
      </c>
    </row>
    <row r="4" spans="1:29" ht="17.850000000000001" customHeight="1" thickBot="1" x14ac:dyDescent="0.25">
      <c r="A4" s="130"/>
      <c r="B4" s="128"/>
      <c r="C4" s="137"/>
      <c r="D4" s="95" t="s">
        <v>11</v>
      </c>
      <c r="E4" s="95" t="s">
        <v>12</v>
      </c>
      <c r="F4" s="127"/>
      <c r="G4" s="96" t="s">
        <v>11</v>
      </c>
      <c r="H4" s="95" t="s">
        <v>12</v>
      </c>
      <c r="I4" s="125"/>
      <c r="J4" s="132"/>
      <c r="K4" s="166"/>
      <c r="L4" s="170"/>
      <c r="M4" s="168"/>
      <c r="N4" s="143"/>
      <c r="O4" s="153"/>
      <c r="P4" s="154"/>
      <c r="Q4" s="139"/>
      <c r="R4" s="141"/>
      <c r="T4" s="35"/>
      <c r="U4" s="35"/>
      <c r="V4" s="35"/>
      <c r="W4" s="35"/>
      <c r="X4" s="35"/>
      <c r="Y4" s="35"/>
      <c r="Z4" s="35"/>
      <c r="AA4" s="35"/>
      <c r="AB4" s="35"/>
    </row>
    <row r="5" spans="1:29" ht="17.850000000000001" customHeight="1" x14ac:dyDescent="0.2">
      <c r="A5" s="75">
        <v>1</v>
      </c>
      <c r="B5" s="80" t="s">
        <v>18</v>
      </c>
      <c r="C5" s="12">
        <v>2</v>
      </c>
      <c r="D5" s="155">
        <v>100</v>
      </c>
      <c r="E5" s="184">
        <v>100</v>
      </c>
      <c r="F5" s="56">
        <v>1.2030000000000001</v>
      </c>
      <c r="G5" s="155">
        <v>100</v>
      </c>
      <c r="H5" s="158">
        <v>100</v>
      </c>
      <c r="I5" s="98">
        <v>1.3</v>
      </c>
      <c r="J5" s="17">
        <v>2</v>
      </c>
      <c r="K5" s="64">
        <f>I5*J5</f>
        <v>2.6</v>
      </c>
      <c r="L5" s="175">
        <v>3</v>
      </c>
      <c r="M5" s="10">
        <v>1</v>
      </c>
      <c r="N5" s="71">
        <f>L5*M5-I5*J5</f>
        <v>0.39999999999999991</v>
      </c>
      <c r="O5" s="77">
        <f>100/1000*100/1000*I5*J5</f>
        <v>2.6000000000000002E-2</v>
      </c>
      <c r="P5" s="148" t="s">
        <v>32</v>
      </c>
      <c r="Q5" s="149">
        <v>535</v>
      </c>
      <c r="R5" s="29">
        <f>Q5*O5</f>
        <v>13.910000000000002</v>
      </c>
      <c r="S5" s="35"/>
      <c r="T5" s="85"/>
      <c r="U5" s="85"/>
      <c r="V5" s="85"/>
      <c r="W5" s="85"/>
      <c r="X5" s="85"/>
      <c r="Y5" s="85"/>
      <c r="Z5" s="85"/>
      <c r="AA5" s="85"/>
      <c r="AB5" s="35"/>
      <c r="AC5" s="35"/>
    </row>
    <row r="6" spans="1:29" ht="17.850000000000001" customHeight="1" x14ac:dyDescent="0.2">
      <c r="A6" s="2">
        <v>3</v>
      </c>
      <c r="B6" s="79" t="s">
        <v>19</v>
      </c>
      <c r="C6" s="11">
        <v>2</v>
      </c>
      <c r="D6" s="156"/>
      <c r="E6" s="100"/>
      <c r="F6" s="57">
        <v>0.66</v>
      </c>
      <c r="G6" s="156"/>
      <c r="H6" s="159"/>
      <c r="I6" s="24">
        <v>0.75</v>
      </c>
      <c r="J6" s="25">
        <v>2</v>
      </c>
      <c r="K6" s="65">
        <f>I6*J6</f>
        <v>1.5</v>
      </c>
      <c r="L6" s="176"/>
      <c r="M6" s="11">
        <v>1</v>
      </c>
      <c r="N6" s="72">
        <v>1.5</v>
      </c>
      <c r="O6" s="66">
        <f>100/1000*100/1000*I6*J6</f>
        <v>1.4999999999999999E-2</v>
      </c>
      <c r="P6" s="109"/>
      <c r="Q6" s="112"/>
      <c r="R6" s="76">
        <f>Q5*O6</f>
        <v>8.0250000000000004</v>
      </c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</row>
    <row r="7" spans="1:29" ht="17" customHeight="1" x14ac:dyDescent="0.2">
      <c r="A7" s="2">
        <v>4</v>
      </c>
      <c r="B7" s="79" t="s">
        <v>24</v>
      </c>
      <c r="C7" s="8">
        <v>2</v>
      </c>
      <c r="D7" s="156"/>
      <c r="E7" s="100"/>
      <c r="F7" s="58">
        <v>1.23</v>
      </c>
      <c r="G7" s="156"/>
      <c r="H7" s="159"/>
      <c r="I7" s="82">
        <v>1.4</v>
      </c>
      <c r="J7" s="83">
        <v>2</v>
      </c>
      <c r="K7" s="180">
        <v>6</v>
      </c>
      <c r="L7" s="176"/>
      <c r="M7" s="161">
        <v>2</v>
      </c>
      <c r="N7" s="163">
        <v>0</v>
      </c>
      <c r="O7" s="196">
        <f>G5*H5/1000000*L5*M7</f>
        <v>0.06</v>
      </c>
      <c r="P7" s="109"/>
      <c r="Q7" s="112"/>
      <c r="R7" s="194">
        <f>Q5*O7</f>
        <v>32.1</v>
      </c>
      <c r="S7" s="35"/>
      <c r="T7" s="85"/>
      <c r="U7" s="85"/>
      <c r="V7" s="85"/>
      <c r="W7" s="85"/>
      <c r="X7" s="85"/>
      <c r="Y7" s="84"/>
      <c r="Z7" s="84"/>
      <c r="AA7" s="35"/>
      <c r="AB7" s="35"/>
      <c r="AC7" s="35"/>
    </row>
    <row r="8" spans="1:29" ht="17" customHeight="1" x14ac:dyDescent="0.2">
      <c r="A8" s="78" t="s">
        <v>33</v>
      </c>
      <c r="B8" s="79" t="s">
        <v>34</v>
      </c>
      <c r="C8" s="8">
        <v>2</v>
      </c>
      <c r="D8" s="156"/>
      <c r="E8" s="100"/>
      <c r="F8" s="58">
        <v>1.5569999999999999</v>
      </c>
      <c r="G8" s="156"/>
      <c r="H8" s="159"/>
      <c r="I8" s="82">
        <v>1.6</v>
      </c>
      <c r="J8" s="83">
        <v>2</v>
      </c>
      <c r="K8" s="180"/>
      <c r="L8" s="176"/>
      <c r="M8" s="162"/>
      <c r="N8" s="164"/>
      <c r="O8" s="197"/>
      <c r="P8" s="110"/>
      <c r="Q8" s="113"/>
      <c r="R8" s="195"/>
      <c r="S8" s="35"/>
      <c r="T8" s="92"/>
      <c r="U8" s="92"/>
      <c r="V8" s="92"/>
      <c r="W8" s="92"/>
      <c r="X8" s="92"/>
      <c r="Y8" s="92"/>
      <c r="Z8" s="92"/>
      <c r="AA8" s="92"/>
      <c r="AB8" s="92"/>
      <c r="AC8" s="92"/>
    </row>
    <row r="9" spans="1:29" ht="17" customHeight="1" x14ac:dyDescent="0.2">
      <c r="A9" s="2">
        <v>7</v>
      </c>
      <c r="B9" s="79" t="s">
        <v>20</v>
      </c>
      <c r="C9" s="8">
        <v>1</v>
      </c>
      <c r="D9" s="157"/>
      <c r="E9" s="101"/>
      <c r="F9" s="58">
        <v>0.35599999999999998</v>
      </c>
      <c r="G9" s="157"/>
      <c r="H9" s="160"/>
      <c r="I9" s="13">
        <v>0.4</v>
      </c>
      <c r="J9" s="19">
        <v>1</v>
      </c>
      <c r="K9" s="70">
        <v>0.4</v>
      </c>
      <c r="L9" s="177"/>
      <c r="M9" s="198"/>
      <c r="N9" s="199"/>
      <c r="O9" s="199"/>
      <c r="P9" s="199"/>
      <c r="Q9" s="199"/>
      <c r="R9" s="200"/>
      <c r="S9" s="35"/>
      <c r="T9" s="86"/>
      <c r="U9" s="86"/>
      <c r="V9" s="86"/>
      <c r="W9" s="86"/>
      <c r="X9" s="86"/>
      <c r="Y9" s="86"/>
      <c r="Z9" s="86"/>
      <c r="AA9" s="86"/>
      <c r="AB9" s="92"/>
      <c r="AC9" s="92"/>
    </row>
    <row r="10" spans="1:29" ht="17" customHeight="1" x14ac:dyDescent="0.2">
      <c r="A10" s="181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3"/>
      <c r="S10" s="35"/>
      <c r="T10" s="86"/>
      <c r="U10" s="86"/>
      <c r="V10" s="86"/>
      <c r="W10" s="86"/>
      <c r="X10" s="86"/>
      <c r="Y10" s="86"/>
      <c r="Z10" s="86"/>
      <c r="AA10" s="86"/>
      <c r="AB10" s="93"/>
      <c r="AC10" s="92"/>
    </row>
    <row r="11" spans="1:29" ht="17" customHeight="1" x14ac:dyDescent="0.2">
      <c r="A11" s="75">
        <v>2</v>
      </c>
      <c r="B11" s="80" t="s">
        <v>23</v>
      </c>
      <c r="C11" s="34">
        <v>2</v>
      </c>
      <c r="D11" s="34">
        <v>80</v>
      </c>
      <c r="E11" s="34">
        <v>120</v>
      </c>
      <c r="F11" s="55">
        <v>0.70699999999999996</v>
      </c>
      <c r="G11" s="34">
        <v>80</v>
      </c>
      <c r="H11" s="34">
        <v>220</v>
      </c>
      <c r="I11" s="15">
        <v>0.8</v>
      </c>
      <c r="J11" s="33">
        <v>2</v>
      </c>
      <c r="K11" s="63">
        <f>J11*I11</f>
        <v>1.6</v>
      </c>
      <c r="L11" s="59">
        <v>3</v>
      </c>
      <c r="M11" s="49">
        <v>1</v>
      </c>
      <c r="N11" s="69">
        <f>M11*L11-K11</f>
        <v>1.4</v>
      </c>
      <c r="O11" s="32">
        <f>M11*L11*H11*G11/1000000</f>
        <v>5.28E-2</v>
      </c>
      <c r="P11" s="97" t="s">
        <v>32</v>
      </c>
      <c r="Q11" s="50">
        <v>410</v>
      </c>
      <c r="R11" s="51">
        <f>Q11*O11</f>
        <v>21.648</v>
      </c>
      <c r="S11" s="35"/>
      <c r="T11" s="86"/>
      <c r="U11" s="86"/>
      <c r="V11" s="86"/>
      <c r="W11" s="86"/>
      <c r="X11" s="86"/>
      <c r="Y11" s="86"/>
      <c r="Z11" s="86"/>
      <c r="AA11" s="86"/>
      <c r="AB11" s="93"/>
      <c r="AC11" s="92"/>
    </row>
    <row r="12" spans="1:29" ht="17" customHeight="1" x14ac:dyDescent="0.2">
      <c r="A12" s="181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3"/>
      <c r="S12" s="35"/>
      <c r="T12" s="86"/>
      <c r="U12" s="86"/>
      <c r="V12" s="86"/>
      <c r="W12" s="86"/>
      <c r="X12" s="86"/>
      <c r="Y12" s="86"/>
      <c r="Z12" s="86"/>
      <c r="AA12" s="86"/>
      <c r="AB12" s="92"/>
      <c r="AC12" s="92"/>
    </row>
    <row r="13" spans="1:29" ht="17" customHeight="1" x14ac:dyDescent="0.2">
      <c r="A13" s="2">
        <v>8</v>
      </c>
      <c r="B13" s="81" t="s">
        <v>21</v>
      </c>
      <c r="C13" s="9">
        <v>1</v>
      </c>
      <c r="D13" s="9">
        <v>50</v>
      </c>
      <c r="E13" s="9">
        <v>80</v>
      </c>
      <c r="F13" s="53">
        <v>0.40200000000000002</v>
      </c>
      <c r="G13" s="185">
        <v>60</v>
      </c>
      <c r="H13" s="99">
        <v>100</v>
      </c>
      <c r="I13" s="82">
        <v>0.5</v>
      </c>
      <c r="J13" s="83">
        <v>1</v>
      </c>
      <c r="K13" s="178">
        <v>1.4</v>
      </c>
      <c r="L13" s="172">
        <v>3</v>
      </c>
      <c r="M13" s="99">
        <v>1</v>
      </c>
      <c r="N13" s="188">
        <v>1.6</v>
      </c>
      <c r="O13" s="192">
        <f>G13*H13/1000000*L13*M13</f>
        <v>1.8000000000000002E-2</v>
      </c>
      <c r="P13" s="108" t="s">
        <v>32</v>
      </c>
      <c r="Q13" s="111">
        <v>410</v>
      </c>
      <c r="R13" s="190">
        <f>Q13*O13</f>
        <v>7.3800000000000008</v>
      </c>
      <c r="S13" s="35"/>
      <c r="T13" s="86"/>
      <c r="U13" s="86"/>
      <c r="V13" s="86"/>
      <c r="W13" s="86"/>
      <c r="X13" s="86"/>
      <c r="Y13" s="86"/>
      <c r="Z13" s="86"/>
      <c r="AA13" s="86"/>
      <c r="AB13" s="92"/>
      <c r="AC13" s="92"/>
    </row>
    <row r="14" spans="1:29" ht="17" customHeight="1" x14ac:dyDescent="0.2">
      <c r="A14" s="2">
        <v>9</v>
      </c>
      <c r="B14" s="81" t="s">
        <v>22</v>
      </c>
      <c r="C14" s="9">
        <v>1</v>
      </c>
      <c r="D14" s="9">
        <v>60</v>
      </c>
      <c r="E14" s="9">
        <v>100</v>
      </c>
      <c r="F14" s="53">
        <v>0.83</v>
      </c>
      <c r="G14" s="187"/>
      <c r="H14" s="101"/>
      <c r="I14" s="82">
        <v>0.9</v>
      </c>
      <c r="J14" s="83">
        <v>1</v>
      </c>
      <c r="K14" s="179"/>
      <c r="L14" s="174"/>
      <c r="M14" s="101"/>
      <c r="N14" s="189"/>
      <c r="O14" s="193"/>
      <c r="P14" s="110"/>
      <c r="Q14" s="113"/>
      <c r="R14" s="191"/>
      <c r="S14" s="35"/>
      <c r="T14" s="43"/>
      <c r="U14" s="43"/>
      <c r="V14" s="43"/>
      <c r="W14" s="43"/>
      <c r="X14" s="43"/>
      <c r="Y14" s="43"/>
      <c r="Z14" s="43"/>
      <c r="AA14" s="43"/>
      <c r="AB14" s="35"/>
      <c r="AC14" s="35"/>
    </row>
    <row r="15" spans="1:29" ht="17" customHeight="1" x14ac:dyDescent="0.2">
      <c r="A15" s="181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3"/>
      <c r="S15" s="35"/>
      <c r="T15" s="43"/>
      <c r="U15" s="43"/>
      <c r="V15" s="43"/>
      <c r="W15" s="43"/>
      <c r="X15" s="43"/>
      <c r="Y15" s="43"/>
      <c r="Z15" s="43"/>
      <c r="AA15" s="43"/>
      <c r="AB15" s="35"/>
      <c r="AC15" s="35"/>
    </row>
    <row r="16" spans="1:29" ht="24.45" customHeight="1" x14ac:dyDescent="0.2">
      <c r="A16" s="75">
        <v>10</v>
      </c>
      <c r="B16" s="80" t="s">
        <v>25</v>
      </c>
      <c r="C16" s="34">
        <v>4</v>
      </c>
      <c r="D16" s="171">
        <v>40</v>
      </c>
      <c r="E16" s="99">
        <v>60</v>
      </c>
      <c r="F16" s="52">
        <v>1.1439999999999999</v>
      </c>
      <c r="G16" s="185">
        <v>40</v>
      </c>
      <c r="H16" s="99">
        <v>60</v>
      </c>
      <c r="I16" s="87">
        <v>1.2</v>
      </c>
      <c r="J16" s="88">
        <v>4</v>
      </c>
      <c r="K16" s="89">
        <f>J16*I16</f>
        <v>4.8</v>
      </c>
      <c r="L16" s="172">
        <v>4</v>
      </c>
      <c r="M16" s="99">
        <v>2</v>
      </c>
      <c r="N16" s="102" t="s">
        <v>35</v>
      </c>
      <c r="O16" s="105">
        <f>M16*L16</f>
        <v>8</v>
      </c>
      <c r="P16" s="108" t="s">
        <v>36</v>
      </c>
      <c r="Q16" s="111">
        <v>0.95</v>
      </c>
      <c r="R16" s="114">
        <f>Q16*O16</f>
        <v>7.6</v>
      </c>
      <c r="S16" s="35"/>
      <c r="T16" s="43"/>
      <c r="U16" s="43"/>
      <c r="V16" s="43"/>
      <c r="W16" s="43"/>
      <c r="X16" s="43"/>
      <c r="Y16" s="43"/>
      <c r="Z16" s="43"/>
      <c r="AA16" s="43"/>
      <c r="AB16" s="35"/>
      <c r="AC16" s="35"/>
    </row>
    <row r="17" spans="1:29" ht="17" customHeight="1" x14ac:dyDescent="0.2">
      <c r="A17" s="2">
        <v>11</v>
      </c>
      <c r="B17" s="81" t="s">
        <v>26</v>
      </c>
      <c r="C17" s="9">
        <v>2</v>
      </c>
      <c r="D17" s="156"/>
      <c r="E17" s="100"/>
      <c r="F17" s="53">
        <v>0.84599999999999997</v>
      </c>
      <c r="G17" s="186"/>
      <c r="H17" s="100"/>
      <c r="I17" s="87">
        <v>0.9</v>
      </c>
      <c r="J17" s="83">
        <v>2</v>
      </c>
      <c r="K17" s="89">
        <f t="shared" ref="K17" si="0">J17*I17</f>
        <v>1.8</v>
      </c>
      <c r="L17" s="173"/>
      <c r="M17" s="100"/>
      <c r="N17" s="103"/>
      <c r="O17" s="106"/>
      <c r="P17" s="109"/>
      <c r="Q17" s="112"/>
      <c r="R17" s="115"/>
      <c r="S17" s="35"/>
      <c r="T17" s="90"/>
      <c r="U17" s="43"/>
      <c r="V17" s="43"/>
      <c r="W17" s="43"/>
      <c r="X17" s="43"/>
      <c r="Y17" s="43"/>
      <c r="Z17" s="43"/>
      <c r="AA17" s="43"/>
      <c r="AB17" s="35"/>
      <c r="AC17" s="35"/>
    </row>
    <row r="18" spans="1:29" ht="17" customHeight="1" x14ac:dyDescent="0.2">
      <c r="A18" s="2">
        <v>13</v>
      </c>
      <c r="B18" s="81" t="s">
        <v>28</v>
      </c>
      <c r="C18" s="9">
        <v>2</v>
      </c>
      <c r="D18" s="156"/>
      <c r="E18" s="100"/>
      <c r="F18" s="53">
        <v>0.55300000000000005</v>
      </c>
      <c r="G18" s="186"/>
      <c r="H18" s="100"/>
      <c r="I18" s="87">
        <v>0.6</v>
      </c>
      <c r="J18" s="83">
        <v>2</v>
      </c>
      <c r="K18" s="89">
        <f>J18*I18</f>
        <v>1.2</v>
      </c>
      <c r="L18" s="173"/>
      <c r="M18" s="101"/>
      <c r="N18" s="104"/>
      <c r="O18" s="107"/>
      <c r="P18" s="109"/>
      <c r="Q18" s="112"/>
      <c r="R18" s="116"/>
      <c r="S18" s="35"/>
      <c r="T18" s="35"/>
      <c r="U18" s="35"/>
      <c r="V18" s="35"/>
      <c r="W18" s="35"/>
      <c r="X18" s="35"/>
      <c r="Y18" s="43"/>
      <c r="Z18" s="43"/>
      <c r="AA18" s="43"/>
      <c r="AB18" s="35"/>
      <c r="AC18" s="35"/>
    </row>
    <row r="19" spans="1:29" ht="17" customHeight="1" x14ac:dyDescent="0.2">
      <c r="A19" s="2">
        <v>12</v>
      </c>
      <c r="B19" s="81" t="s">
        <v>27</v>
      </c>
      <c r="C19" s="9">
        <v>2</v>
      </c>
      <c r="D19" s="157"/>
      <c r="E19" s="101"/>
      <c r="F19" s="53">
        <v>0.3</v>
      </c>
      <c r="G19" s="187"/>
      <c r="H19" s="101"/>
      <c r="I19" s="15">
        <v>0.4</v>
      </c>
      <c r="J19" s="14">
        <v>2</v>
      </c>
      <c r="K19" s="62">
        <f>J19*I19</f>
        <v>0.8</v>
      </c>
      <c r="L19" s="174"/>
      <c r="M19" s="9">
        <v>1</v>
      </c>
      <c r="N19" s="67">
        <v>3.2</v>
      </c>
      <c r="O19" s="16">
        <f>M19*L16</f>
        <v>4</v>
      </c>
      <c r="P19" s="110"/>
      <c r="Q19" s="113"/>
      <c r="R19" s="91">
        <f>Q16*O19</f>
        <v>3.8</v>
      </c>
      <c r="S19" s="35"/>
      <c r="T19" s="43"/>
      <c r="U19" s="43"/>
      <c r="V19" s="43"/>
      <c r="W19" s="43"/>
      <c r="X19" s="43"/>
      <c r="Y19" s="43"/>
      <c r="Z19" s="43"/>
      <c r="AA19" s="43"/>
      <c r="AB19" s="35"/>
      <c r="AC19" s="35"/>
    </row>
    <row r="20" spans="1:29" ht="17" customHeight="1" x14ac:dyDescent="0.2">
      <c r="A20" s="181"/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3"/>
      <c r="S20" s="35"/>
      <c r="T20" s="43"/>
      <c r="U20" s="43"/>
      <c r="V20" s="43"/>
      <c r="W20" s="43"/>
      <c r="X20" s="43"/>
      <c r="Y20" s="43"/>
      <c r="Z20" s="43"/>
      <c r="AA20" s="43"/>
      <c r="AB20" s="35"/>
      <c r="AC20" s="35"/>
    </row>
    <row r="21" spans="1:29" ht="17" customHeight="1" x14ac:dyDescent="0.2">
      <c r="A21" s="2">
        <v>14</v>
      </c>
      <c r="B21" s="73" t="s">
        <v>37</v>
      </c>
      <c r="C21" s="9">
        <v>2</v>
      </c>
      <c r="D21" s="9">
        <v>80</v>
      </c>
      <c r="E21" s="34">
        <v>71</v>
      </c>
      <c r="F21" s="53">
        <v>1.282</v>
      </c>
      <c r="G21" s="9">
        <v>80</v>
      </c>
      <c r="H21" s="9">
        <v>220</v>
      </c>
      <c r="I21" s="15">
        <v>1.4</v>
      </c>
      <c r="J21" s="14">
        <v>1</v>
      </c>
      <c r="K21" s="201">
        <v>1.4</v>
      </c>
      <c r="L21" s="202"/>
      <c r="M21" s="203"/>
      <c r="N21" s="203"/>
      <c r="O21" s="203"/>
      <c r="P21" s="203"/>
      <c r="Q21" s="203"/>
      <c r="R21" s="204"/>
    </row>
    <row r="22" spans="1:29" ht="17" customHeight="1" x14ac:dyDescent="0.2">
      <c r="A22" s="2">
        <v>18</v>
      </c>
      <c r="B22" s="73"/>
      <c r="C22" s="9"/>
      <c r="D22" s="9"/>
      <c r="E22" s="9"/>
      <c r="F22" s="53"/>
      <c r="G22" s="9"/>
      <c r="H22" s="9"/>
      <c r="I22" s="15"/>
      <c r="J22" s="18"/>
      <c r="K22" s="60"/>
      <c r="L22" s="16"/>
      <c r="M22" s="9"/>
      <c r="N22" s="67"/>
      <c r="O22" s="31"/>
      <c r="P22" s="31"/>
      <c r="Q22" s="26"/>
      <c r="R22" s="30"/>
    </row>
    <row r="23" spans="1:29" ht="17" customHeight="1" x14ac:dyDescent="0.2">
      <c r="A23" s="2">
        <v>19</v>
      </c>
      <c r="B23" s="73"/>
      <c r="C23" s="9"/>
      <c r="D23" s="9"/>
      <c r="E23" s="9"/>
      <c r="F23" s="53"/>
      <c r="G23" s="9"/>
      <c r="H23" s="9"/>
      <c r="I23" s="15"/>
      <c r="J23" s="18"/>
      <c r="K23" s="60"/>
      <c r="L23" s="16"/>
      <c r="M23" s="9"/>
      <c r="N23" s="67"/>
      <c r="O23" s="31"/>
      <c r="P23" s="31"/>
      <c r="Q23" s="26"/>
      <c r="R23" s="30"/>
    </row>
    <row r="24" spans="1:29" ht="17" customHeight="1" x14ac:dyDescent="0.2">
      <c r="A24" s="2">
        <v>20</v>
      </c>
      <c r="B24" s="73"/>
      <c r="C24" s="9"/>
      <c r="D24" s="9"/>
      <c r="E24" s="9"/>
      <c r="F24" s="53"/>
      <c r="G24" s="9"/>
      <c r="H24" s="9"/>
      <c r="I24" s="15"/>
      <c r="J24" s="18"/>
      <c r="K24" s="60"/>
      <c r="L24" s="16"/>
      <c r="M24" s="9"/>
      <c r="N24" s="67"/>
      <c r="O24" s="31"/>
      <c r="P24" s="31"/>
      <c r="Q24" s="26"/>
      <c r="R24" s="30"/>
    </row>
    <row r="25" spans="1:29" ht="17" customHeight="1" thickBot="1" x14ac:dyDescent="0.25">
      <c r="A25" s="7">
        <v>21</v>
      </c>
      <c r="B25" s="74"/>
      <c r="C25" s="20"/>
      <c r="D25" s="20"/>
      <c r="E25" s="20"/>
      <c r="F25" s="54"/>
      <c r="G25" s="20"/>
      <c r="H25" s="20"/>
      <c r="I25" s="21"/>
      <c r="J25" s="22"/>
      <c r="K25" s="61"/>
      <c r="L25" s="23"/>
      <c r="M25" s="20"/>
      <c r="N25" s="68"/>
      <c r="O25" s="46"/>
      <c r="P25" s="46"/>
      <c r="Q25" s="27"/>
      <c r="R25" s="94"/>
    </row>
    <row r="26" spans="1:29" ht="16.3" customHeight="1" x14ac:dyDescent="0.2">
      <c r="A26" s="36"/>
      <c r="B26" s="37"/>
      <c r="C26" s="38"/>
      <c r="D26" s="39"/>
      <c r="E26" s="39"/>
      <c r="F26" s="39"/>
      <c r="G26" s="38"/>
      <c r="H26" s="38"/>
      <c r="I26" s="39"/>
      <c r="J26" s="38"/>
      <c r="K26" s="40"/>
      <c r="L26" s="40"/>
      <c r="M26" s="38"/>
      <c r="N26" s="40"/>
      <c r="O26" s="41"/>
      <c r="P26" s="47"/>
      <c r="Q26" s="146" t="s">
        <v>30</v>
      </c>
      <c r="R26" s="144">
        <f>SUM(R5:R8,R11,R13,R16:R19)</f>
        <v>94.462999999999994</v>
      </c>
    </row>
    <row r="27" spans="1:29" ht="16.3" customHeight="1" thickBot="1" x14ac:dyDescent="0.25">
      <c r="A27" s="36"/>
      <c r="B27" s="37"/>
      <c r="C27" s="38"/>
      <c r="D27" s="39"/>
      <c r="E27" s="39"/>
      <c r="F27" s="39"/>
      <c r="G27" s="38"/>
      <c r="H27" s="38"/>
      <c r="I27" s="39"/>
      <c r="J27" s="38"/>
      <c r="K27" s="40"/>
      <c r="L27" s="40"/>
      <c r="M27" s="38"/>
      <c r="N27" s="40"/>
      <c r="O27" s="41"/>
      <c r="P27" s="48"/>
      <c r="Q27" s="147"/>
      <c r="R27" s="145"/>
    </row>
    <row r="28" spans="1:29" ht="15.8" customHeight="1" x14ac:dyDescent="0.2">
      <c r="A28" s="36"/>
      <c r="B28" s="42"/>
      <c r="C28" s="36"/>
      <c r="D28" s="43"/>
      <c r="E28" s="43"/>
      <c r="F28" s="43"/>
      <c r="G28" s="36"/>
      <c r="H28" s="36"/>
      <c r="I28" s="43"/>
      <c r="J28" s="36"/>
      <c r="K28" s="44"/>
      <c r="L28" s="44"/>
      <c r="M28" s="36"/>
      <c r="N28" s="44"/>
      <c r="O28" s="45"/>
      <c r="P28" s="45"/>
    </row>
    <row r="29" spans="1:29" ht="15.8" customHeight="1" x14ac:dyDescent="0.2">
      <c r="A29" s="36"/>
      <c r="B29" s="42"/>
      <c r="C29" s="36"/>
      <c r="D29" s="43"/>
      <c r="E29" s="43"/>
      <c r="F29" s="43"/>
      <c r="G29" s="36"/>
      <c r="H29" s="36"/>
      <c r="I29" s="43"/>
      <c r="J29" s="36"/>
      <c r="K29" s="44"/>
      <c r="L29" s="44"/>
      <c r="M29" s="36"/>
      <c r="N29" s="44"/>
      <c r="O29" s="45"/>
      <c r="P29" s="45"/>
    </row>
    <row r="30" spans="1:29" ht="15.8" customHeight="1" x14ac:dyDescent="0.2">
      <c r="A30" s="36"/>
      <c r="B30" s="42"/>
      <c r="C30" s="36"/>
      <c r="D30" s="43"/>
      <c r="E30" s="43"/>
      <c r="F30" s="43"/>
      <c r="G30" s="36"/>
      <c r="H30" s="36"/>
      <c r="I30" s="43"/>
      <c r="J30" s="36"/>
      <c r="K30" s="44"/>
      <c r="L30" s="44"/>
      <c r="M30" s="36"/>
      <c r="N30" s="44"/>
      <c r="O30" s="45"/>
      <c r="P30" s="45"/>
    </row>
    <row r="31" spans="1:29" ht="15.8" customHeight="1" x14ac:dyDescent="0.2"/>
    <row r="32" spans="1:29" ht="15.8" customHeight="1" x14ac:dyDescent="0.2"/>
    <row r="33" ht="15.8" customHeight="1" x14ac:dyDescent="0.2"/>
    <row r="34" ht="15.8" customHeight="1" x14ac:dyDescent="0.2"/>
  </sheetData>
  <mergeCells count="61">
    <mergeCell ref="A20:R20"/>
    <mergeCell ref="L21:R21"/>
    <mergeCell ref="M2:R2"/>
    <mergeCell ref="I2:L2"/>
    <mergeCell ref="D2:H2"/>
    <mergeCell ref="Q13:Q14"/>
    <mergeCell ref="P13:P14"/>
    <mergeCell ref="O13:O14"/>
    <mergeCell ref="R7:R8"/>
    <mergeCell ref="O7:O8"/>
    <mergeCell ref="M9:R9"/>
    <mergeCell ref="D16:D19"/>
    <mergeCell ref="E16:E19"/>
    <mergeCell ref="L16:L19"/>
    <mergeCell ref="L5:L9"/>
    <mergeCell ref="L13:L14"/>
    <mergeCell ref="K13:K14"/>
    <mergeCell ref="K7:K8"/>
    <mergeCell ref="A10:R10"/>
    <mergeCell ref="A12:R12"/>
    <mergeCell ref="A15:R15"/>
    <mergeCell ref="D5:D9"/>
    <mergeCell ref="E5:E9"/>
    <mergeCell ref="G16:G19"/>
    <mergeCell ref="H16:H19"/>
    <mergeCell ref="G13:G14"/>
    <mergeCell ref="H13:H14"/>
    <mergeCell ref="R26:R27"/>
    <mergeCell ref="Q26:Q27"/>
    <mergeCell ref="P5:P8"/>
    <mergeCell ref="Q5:Q8"/>
    <mergeCell ref="O3:P4"/>
    <mergeCell ref="G5:G9"/>
    <mergeCell ref="H5:H9"/>
    <mergeCell ref="M7:M8"/>
    <mergeCell ref="N7:N8"/>
    <mergeCell ref="K3:K4"/>
    <mergeCell ref="M3:M4"/>
    <mergeCell ref="L3:L4"/>
    <mergeCell ref="M13:M14"/>
    <mergeCell ref="N13:N14"/>
    <mergeCell ref="R13:R14"/>
    <mergeCell ref="R16:R18"/>
    <mergeCell ref="A1:R1"/>
    <mergeCell ref="A2:C2"/>
    <mergeCell ref="G3:H3"/>
    <mergeCell ref="I3:I4"/>
    <mergeCell ref="F3:F4"/>
    <mergeCell ref="B3:B4"/>
    <mergeCell ref="D3:E3"/>
    <mergeCell ref="A3:A4"/>
    <mergeCell ref="J3:J4"/>
    <mergeCell ref="C3:C4"/>
    <mergeCell ref="Q3:Q4"/>
    <mergeCell ref="R3:R4"/>
    <mergeCell ref="N3:N4"/>
    <mergeCell ref="M16:M18"/>
    <mergeCell ref="N16:N18"/>
    <mergeCell ref="O16:O18"/>
    <mergeCell ref="P16:P19"/>
    <mergeCell ref="Q16:Q19"/>
  </mergeCells>
  <printOptions horizontalCentered="1"/>
  <pageMargins left="0.25" right="0.25" top="0.75" bottom="0.75" header="0.3" footer="0.3"/>
  <pageSetup paperSize="9" orientation="landscape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2014-12-18T11:29:20Z</dcterms:modified>
</cp:coreProperties>
</file>