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andreu\Desktop\BCP TCB 23_BAT\2306-TCB_E2_JUIN PRINCIPAL MRM\"/>
    </mc:Choice>
  </mc:AlternateContent>
  <xr:revisionPtr revIDLastSave="0" documentId="8_{D2EF1730-C9BE-44EA-8F67-40118C4C64F1}" xr6:coauthVersionLast="36" xr6:coauthVersionMax="36" xr10:uidLastSave="{00000000-0000-0000-0000-000000000000}"/>
  <workbookProtection lockWindows="1"/>
  <bookViews>
    <workbookView xWindow="28680" yWindow="-120" windowWidth="29040" windowHeight="16440" xr2:uid="{00000000-000D-0000-FFFF-FFFF00000000}"/>
  </bookViews>
  <sheets>
    <sheet name="E 21 Candidat N°" sheetId="7" r:id="rId1"/>
    <sheet name="E 22 Candidat N°" sheetId="9" r:id="rId2"/>
    <sheet name="E 32 Candidat N°" sheetId="11" r:id="rId3"/>
    <sheet name="E 33 Candidat N°" sheetId="12" r:id="rId4"/>
  </sheets>
  <calcPr calcId="191029" iterateDelta="1E-4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3" i="12" l="1"/>
  <c r="S67" i="12" l="1"/>
  <c r="S63" i="12"/>
  <c r="S56" i="12"/>
  <c r="S44" i="12"/>
  <c r="O37" i="12"/>
  <c r="N37" i="12"/>
  <c r="K37" i="12"/>
  <c r="J37" i="12"/>
  <c r="I37" i="12"/>
  <c r="N36" i="12"/>
  <c r="K36" i="12"/>
  <c r="J36" i="12"/>
  <c r="I36" i="12"/>
  <c r="N35" i="12"/>
  <c r="K35" i="12"/>
  <c r="J35" i="12"/>
  <c r="I35" i="12"/>
  <c r="N34" i="12"/>
  <c r="K34" i="12"/>
  <c r="J34" i="12"/>
  <c r="I34" i="12"/>
  <c r="N33" i="12"/>
  <c r="K33" i="12"/>
  <c r="J33" i="12"/>
  <c r="I33" i="12"/>
  <c r="N32" i="12"/>
  <c r="K32" i="12"/>
  <c r="J32" i="12"/>
  <c r="I32" i="12"/>
  <c r="S33" i="12"/>
  <c r="N31" i="12"/>
  <c r="K31" i="12"/>
  <c r="J31" i="12"/>
  <c r="I31" i="12"/>
  <c r="N30" i="12"/>
  <c r="K30" i="12"/>
  <c r="J30" i="12"/>
  <c r="I30" i="12"/>
  <c r="N29" i="12"/>
  <c r="K29" i="12"/>
  <c r="J29" i="12"/>
  <c r="I29" i="12"/>
  <c r="N28" i="12"/>
  <c r="K28" i="12"/>
  <c r="J28" i="12"/>
  <c r="I28" i="12"/>
  <c r="N27" i="12"/>
  <c r="K27" i="12"/>
  <c r="J27" i="12"/>
  <c r="I27" i="12"/>
  <c r="N26" i="12"/>
  <c r="K26" i="12"/>
  <c r="J26" i="12"/>
  <c r="I26" i="12"/>
  <c r="N25" i="12"/>
  <c r="K25" i="12"/>
  <c r="J25" i="12"/>
  <c r="I25" i="12"/>
  <c r="S26" i="12"/>
  <c r="N24" i="12"/>
  <c r="K24" i="12"/>
  <c r="J24" i="12"/>
  <c r="I24" i="12"/>
  <c r="N23" i="12"/>
  <c r="K23" i="12"/>
  <c r="J23" i="12"/>
  <c r="I23" i="12"/>
  <c r="N22" i="12"/>
  <c r="K22" i="12"/>
  <c r="J22" i="12"/>
  <c r="I22" i="12"/>
  <c r="N21" i="12"/>
  <c r="K21" i="12"/>
  <c r="J21" i="12"/>
  <c r="I21" i="12"/>
  <c r="N20" i="12"/>
  <c r="K20" i="12"/>
  <c r="J20" i="12"/>
  <c r="I20" i="12"/>
  <c r="S19" i="12"/>
  <c r="N19" i="12"/>
  <c r="K19" i="12"/>
  <c r="J19" i="12"/>
  <c r="I19" i="12"/>
  <c r="N18" i="12"/>
  <c r="K18" i="12"/>
  <c r="J18" i="12"/>
  <c r="I18" i="12"/>
  <c r="N17" i="12"/>
  <c r="K17" i="12"/>
  <c r="J17" i="12"/>
  <c r="I17" i="12"/>
  <c r="I16" i="12"/>
  <c r="J16" i="12" s="1"/>
  <c r="K16" i="12" s="1"/>
  <c r="I15" i="12"/>
  <c r="J15" i="12" s="1"/>
  <c r="I14" i="12"/>
  <c r="J14" i="12" s="1"/>
  <c r="K14" i="12" s="1"/>
  <c r="S12" i="12"/>
  <c r="I13" i="12"/>
  <c r="J13" i="12" s="1"/>
  <c r="N13" i="12" s="1"/>
  <c r="I12" i="12"/>
  <c r="J12" i="12" s="1"/>
  <c r="I11" i="12"/>
  <c r="J11" i="12" s="1"/>
  <c r="K11" i="12" s="1"/>
  <c r="I10" i="12"/>
  <c r="J10" i="12" s="1"/>
  <c r="I9" i="12"/>
  <c r="J9" i="12" s="1"/>
  <c r="N9" i="12" s="1"/>
  <c r="I8" i="12"/>
  <c r="J8" i="12" s="1"/>
  <c r="I7" i="12"/>
  <c r="J7" i="12" s="1"/>
  <c r="K7" i="12" s="1"/>
  <c r="S6" i="12"/>
  <c r="S59" i="11"/>
  <c r="S55" i="11"/>
  <c r="S51" i="11"/>
  <c r="S43" i="11"/>
  <c r="S31" i="11"/>
  <c r="O37" i="11"/>
  <c r="N37" i="11"/>
  <c r="K37" i="11"/>
  <c r="J37" i="11"/>
  <c r="I37" i="11"/>
  <c r="N36" i="11"/>
  <c r="K36" i="11"/>
  <c r="J36" i="11"/>
  <c r="I36" i="11"/>
  <c r="N35" i="11"/>
  <c r="K35" i="11"/>
  <c r="J35" i="11"/>
  <c r="I35" i="11"/>
  <c r="N34" i="11"/>
  <c r="K34" i="11"/>
  <c r="J34" i="11"/>
  <c r="I34" i="11"/>
  <c r="N33" i="11"/>
  <c r="K33" i="11"/>
  <c r="J33" i="11"/>
  <c r="I33" i="11"/>
  <c r="N32" i="11"/>
  <c r="K32" i="11"/>
  <c r="J32" i="11"/>
  <c r="I32" i="11"/>
  <c r="N31" i="11"/>
  <c r="K31" i="11"/>
  <c r="J31" i="11"/>
  <c r="I31" i="11"/>
  <c r="N30" i="11"/>
  <c r="K30" i="11"/>
  <c r="J30" i="11"/>
  <c r="I30" i="11"/>
  <c r="N29" i="11"/>
  <c r="K29" i="11"/>
  <c r="J29" i="11"/>
  <c r="I29" i="11"/>
  <c r="N28" i="11"/>
  <c r="K28" i="11"/>
  <c r="J28" i="11"/>
  <c r="I28" i="11"/>
  <c r="N27" i="11"/>
  <c r="K27" i="11"/>
  <c r="J27" i="11"/>
  <c r="I27" i="11"/>
  <c r="N26" i="11"/>
  <c r="K26" i="11"/>
  <c r="J26" i="11"/>
  <c r="I26" i="11"/>
  <c r="N25" i="11"/>
  <c r="K25" i="11"/>
  <c r="J25" i="11"/>
  <c r="I25" i="11"/>
  <c r="N24" i="11"/>
  <c r="K24" i="11"/>
  <c r="J24" i="11"/>
  <c r="I24" i="11"/>
  <c r="N23" i="11"/>
  <c r="K23" i="11"/>
  <c r="J23" i="11"/>
  <c r="I23" i="11"/>
  <c r="S24" i="11"/>
  <c r="N22" i="11"/>
  <c r="K22" i="11"/>
  <c r="J22" i="11"/>
  <c r="I22" i="11"/>
  <c r="N21" i="11"/>
  <c r="K21" i="11"/>
  <c r="J21" i="11"/>
  <c r="I21" i="11"/>
  <c r="N20" i="11"/>
  <c r="K20" i="11"/>
  <c r="J20" i="11"/>
  <c r="I20" i="11"/>
  <c r="I19" i="11"/>
  <c r="J19" i="11" s="1"/>
  <c r="I18" i="11"/>
  <c r="J18" i="11" s="1"/>
  <c r="I17" i="11"/>
  <c r="J17" i="11" s="1"/>
  <c r="I16" i="11"/>
  <c r="J16" i="11" s="1"/>
  <c r="S19" i="11"/>
  <c r="I15" i="11"/>
  <c r="J15" i="11" s="1"/>
  <c r="N15" i="11" s="1"/>
  <c r="I14" i="11"/>
  <c r="J14" i="11" s="1"/>
  <c r="I13" i="11"/>
  <c r="J13" i="11" s="1"/>
  <c r="K13" i="11" s="1"/>
  <c r="I12" i="11"/>
  <c r="J12" i="11" s="1"/>
  <c r="I11" i="11"/>
  <c r="J11" i="11" s="1"/>
  <c r="S13" i="11"/>
  <c r="I10" i="11"/>
  <c r="J10" i="11" s="1"/>
  <c r="N10" i="11" s="1"/>
  <c r="I9" i="11"/>
  <c r="J9" i="11" s="1"/>
  <c r="I8" i="11"/>
  <c r="J8" i="11" s="1"/>
  <c r="I7" i="11"/>
  <c r="J7" i="11" s="1"/>
  <c r="S6" i="11"/>
  <c r="C19" i="12" l="1"/>
  <c r="O19" i="12" s="1"/>
  <c r="K10" i="12"/>
  <c r="O10" i="12" s="1"/>
  <c r="N10" i="12"/>
  <c r="K8" i="12"/>
  <c r="N8" i="12"/>
  <c r="K12" i="12"/>
  <c r="O12" i="12" s="1"/>
  <c r="N12" i="12"/>
  <c r="N15" i="12"/>
  <c r="K15" i="12"/>
  <c r="O15" i="12" s="1"/>
  <c r="C21" i="12"/>
  <c r="O21" i="12" s="1"/>
  <c r="C23" i="12"/>
  <c r="O23" i="12" s="1"/>
  <c r="K9" i="12"/>
  <c r="O9" i="12" s="1"/>
  <c r="K13" i="12"/>
  <c r="C27" i="12"/>
  <c r="O27" i="12" s="1"/>
  <c r="C29" i="12"/>
  <c r="O29" i="12" s="1"/>
  <c r="N7" i="12"/>
  <c r="N11" i="12"/>
  <c r="C35" i="12"/>
  <c r="O35" i="12" s="1"/>
  <c r="O8" i="12"/>
  <c r="O14" i="12"/>
  <c r="O16" i="12"/>
  <c r="C18" i="12"/>
  <c r="O18" i="12" s="1"/>
  <c r="C20" i="12"/>
  <c r="O20" i="12" s="1"/>
  <c r="C22" i="12"/>
  <c r="O22" i="12" s="1"/>
  <c r="C24" i="12"/>
  <c r="O24" i="12" s="1"/>
  <c r="N14" i="12"/>
  <c r="N16" i="12"/>
  <c r="C32" i="12"/>
  <c r="O32" i="12" s="1"/>
  <c r="C34" i="12"/>
  <c r="O34" i="12" s="1"/>
  <c r="C36" i="12"/>
  <c r="O36" i="12" s="1"/>
  <c r="O7" i="12"/>
  <c r="O11" i="12"/>
  <c r="O13" i="12"/>
  <c r="C25" i="12"/>
  <c r="O25" i="12" s="1"/>
  <c r="C31" i="12"/>
  <c r="O31" i="12" s="1"/>
  <c r="C33" i="12"/>
  <c r="O33" i="12" s="1"/>
  <c r="C26" i="12"/>
  <c r="O26" i="12" s="1"/>
  <c r="C28" i="12"/>
  <c r="O28" i="12" s="1"/>
  <c r="C30" i="12"/>
  <c r="O30" i="12" s="1"/>
  <c r="C17" i="12"/>
  <c r="O17" i="12" s="1"/>
  <c r="C36" i="11"/>
  <c r="O36" i="11" s="1"/>
  <c r="C22" i="11"/>
  <c r="O22" i="11" s="1"/>
  <c r="C35" i="11"/>
  <c r="O35" i="11" s="1"/>
  <c r="C26" i="11"/>
  <c r="C30" i="11"/>
  <c r="C25" i="11"/>
  <c r="C15" i="11"/>
  <c r="C11" i="11"/>
  <c r="C12" i="11"/>
  <c r="C7" i="11"/>
  <c r="C8" i="11"/>
  <c r="C19" i="11"/>
  <c r="C32" i="11"/>
  <c r="O32" i="11" s="1"/>
  <c r="C17" i="11"/>
  <c r="C27" i="11"/>
  <c r="O27" i="11" s="1"/>
  <c r="C29" i="11"/>
  <c r="O29" i="11" s="1"/>
  <c r="C24" i="11"/>
  <c r="O24" i="11" s="1"/>
  <c r="C10" i="11"/>
  <c r="C14" i="11"/>
  <c r="C18" i="11"/>
  <c r="C21" i="11"/>
  <c r="O21" i="11" s="1"/>
  <c r="C33" i="11"/>
  <c r="O33" i="11" s="1"/>
  <c r="C9" i="11"/>
  <c r="C16" i="11"/>
  <c r="C20" i="11"/>
  <c r="O20" i="11" s="1"/>
  <c r="C23" i="11"/>
  <c r="O23" i="11" s="1"/>
  <c r="C31" i="11"/>
  <c r="O31" i="11" s="1"/>
  <c r="O26" i="11"/>
  <c r="C34" i="11"/>
  <c r="O34" i="11" s="1"/>
  <c r="C13" i="11"/>
  <c r="O13" i="11" s="1"/>
  <c r="C28" i="11"/>
  <c r="O28" i="11" s="1"/>
  <c r="O25" i="11"/>
  <c r="O30" i="11"/>
  <c r="N11" i="11"/>
  <c r="K11" i="11"/>
  <c r="K15" i="11"/>
  <c r="N16" i="11"/>
  <c r="K16" i="11"/>
  <c r="N7" i="11"/>
  <c r="K7" i="11"/>
  <c r="N14" i="11"/>
  <c r="K14" i="11"/>
  <c r="K18" i="11"/>
  <c r="N18" i="11"/>
  <c r="K9" i="11"/>
  <c r="N9" i="11"/>
  <c r="N8" i="11"/>
  <c r="K8" i="11"/>
  <c r="N12" i="11"/>
  <c r="K12" i="11"/>
  <c r="N13" i="11"/>
  <c r="K17" i="11"/>
  <c r="N17" i="11"/>
  <c r="K19" i="11"/>
  <c r="K10" i="11"/>
  <c r="N19" i="11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O37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I8" i="9"/>
  <c r="J8" i="9" s="1"/>
  <c r="I9" i="9"/>
  <c r="J9" i="9" s="1"/>
  <c r="I10" i="9"/>
  <c r="J10" i="9" s="1"/>
  <c r="K10" i="9" s="1"/>
  <c r="I11" i="9"/>
  <c r="J11" i="9" s="1"/>
  <c r="I12" i="9"/>
  <c r="J12" i="9" s="1"/>
  <c r="K12" i="9" s="1"/>
  <c r="I13" i="9"/>
  <c r="J13" i="9" s="1"/>
  <c r="I14" i="9"/>
  <c r="J14" i="9" s="1"/>
  <c r="I15" i="9"/>
  <c r="J15" i="9" s="1"/>
  <c r="I16" i="9"/>
  <c r="J16" i="9" s="1"/>
  <c r="I17" i="9"/>
  <c r="J17" i="9" s="1"/>
  <c r="I18" i="9"/>
  <c r="J18" i="9" s="1"/>
  <c r="I19" i="9"/>
  <c r="J19" i="9" s="1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7" i="9"/>
  <c r="J7" i="9" s="1"/>
  <c r="K7" i="9" s="1"/>
  <c r="O38" i="12" l="1"/>
  <c r="O40" i="12" s="1"/>
  <c r="N38" i="12"/>
  <c r="N40" i="12" s="1"/>
  <c r="O9" i="11"/>
  <c r="O16" i="11"/>
  <c r="O15" i="11"/>
  <c r="O14" i="11"/>
  <c r="O12" i="11"/>
  <c r="O11" i="11"/>
  <c r="O10" i="11"/>
  <c r="O8" i="11"/>
  <c r="O7" i="11"/>
  <c r="O17" i="11"/>
  <c r="O18" i="11"/>
  <c r="O19" i="11"/>
  <c r="N38" i="11"/>
  <c r="N40" i="11" s="1"/>
  <c r="N14" i="9"/>
  <c r="K14" i="9"/>
  <c r="K11" i="9"/>
  <c r="N11" i="9"/>
  <c r="K18" i="9"/>
  <c r="N18" i="9"/>
  <c r="K17" i="9"/>
  <c r="N17" i="9"/>
  <c r="K9" i="9"/>
  <c r="N9" i="9"/>
  <c r="N16" i="9"/>
  <c r="K16" i="9"/>
  <c r="N8" i="9"/>
  <c r="K8" i="9"/>
  <c r="N15" i="9"/>
  <c r="K15" i="9"/>
  <c r="K13" i="9"/>
  <c r="N13" i="9"/>
  <c r="N12" i="9"/>
  <c r="N10" i="9"/>
  <c r="N7" i="9"/>
  <c r="N19" i="9"/>
  <c r="K19" i="9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O37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O42" i="12" l="1"/>
  <c r="E3" i="12" s="1"/>
  <c r="O38" i="11"/>
  <c r="O40" i="11" s="1"/>
  <c r="O42" i="11" s="1"/>
  <c r="E3" i="11" s="1"/>
  <c r="N38" i="9"/>
  <c r="N40" i="9" s="1"/>
  <c r="J18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7" i="7"/>
  <c r="J7" i="7" s="1"/>
  <c r="I8" i="7"/>
  <c r="J8" i="7" s="1"/>
  <c r="I9" i="7"/>
  <c r="J9" i="7" s="1"/>
  <c r="I10" i="7"/>
  <c r="J10" i="7" s="1"/>
  <c r="I11" i="7"/>
  <c r="J11" i="7" s="1"/>
  <c r="I12" i="7"/>
  <c r="J12" i="7" s="1"/>
  <c r="I13" i="7"/>
  <c r="J13" i="7" s="1"/>
  <c r="I14" i="7"/>
  <c r="J14" i="7" s="1"/>
  <c r="I15" i="7"/>
  <c r="J15" i="7" s="1"/>
  <c r="I16" i="7"/>
  <c r="J16" i="7" s="1"/>
  <c r="I17" i="7"/>
  <c r="J17" i="7" s="1"/>
  <c r="I18" i="7"/>
  <c r="I19" i="7"/>
  <c r="J19" i="7" s="1"/>
  <c r="I20" i="7"/>
  <c r="J20" i="7" s="1"/>
  <c r="I21" i="7"/>
  <c r="J21" i="7" s="1"/>
  <c r="I22" i="7"/>
  <c r="K7" i="7" l="1"/>
  <c r="N7" i="7"/>
  <c r="K19" i="7"/>
  <c r="N19" i="7"/>
  <c r="N9" i="7"/>
  <c r="K9" i="7"/>
  <c r="K20" i="7"/>
  <c r="N20" i="7"/>
  <c r="N11" i="7"/>
  <c r="K11" i="7"/>
  <c r="N16" i="7"/>
  <c r="K16" i="7"/>
  <c r="K21" i="7"/>
  <c r="N21" i="7"/>
  <c r="N13" i="7"/>
  <c r="K13" i="7"/>
  <c r="K18" i="7"/>
  <c r="N18" i="7"/>
  <c r="N17" i="7"/>
  <c r="K17" i="7"/>
  <c r="N12" i="7"/>
  <c r="N14" i="7"/>
  <c r="K14" i="7"/>
  <c r="N8" i="7"/>
  <c r="K8" i="7"/>
  <c r="N15" i="7"/>
  <c r="K15" i="7"/>
  <c r="N10" i="7"/>
  <c r="K10" i="7"/>
  <c r="K12" i="7"/>
  <c r="S10" i="9"/>
  <c r="S15" i="9"/>
  <c r="S22" i="9"/>
  <c r="S6" i="9"/>
  <c r="S27" i="7"/>
  <c r="S23" i="7"/>
  <c r="S14" i="7"/>
  <c r="S6" i="7"/>
  <c r="N38" i="7" l="1"/>
  <c r="N40" i="7" s="1"/>
  <c r="C11" i="9"/>
  <c r="O11" i="9" s="1"/>
  <c r="C18" i="9"/>
  <c r="O18" i="9" s="1"/>
  <c r="C36" i="9"/>
  <c r="O36" i="9" s="1"/>
  <c r="C35" i="9"/>
  <c r="O35" i="9" s="1"/>
  <c r="C34" i="9"/>
  <c r="O34" i="9" s="1"/>
  <c r="C33" i="9"/>
  <c r="O33" i="9" s="1"/>
  <c r="C32" i="9"/>
  <c r="O32" i="9" s="1"/>
  <c r="C31" i="9"/>
  <c r="O31" i="9" s="1"/>
  <c r="C30" i="9"/>
  <c r="O30" i="9" s="1"/>
  <c r="C29" i="9"/>
  <c r="O29" i="9" s="1"/>
  <c r="C28" i="9"/>
  <c r="O28" i="9" s="1"/>
  <c r="C27" i="9"/>
  <c r="O27" i="9" s="1"/>
  <c r="C26" i="9"/>
  <c r="O26" i="9" s="1"/>
  <c r="C25" i="9"/>
  <c r="O25" i="9" s="1"/>
  <c r="C24" i="9"/>
  <c r="O24" i="9" s="1"/>
  <c r="C23" i="9"/>
  <c r="O23" i="9" s="1"/>
  <c r="C22" i="9"/>
  <c r="O22" i="9" s="1"/>
  <c r="C21" i="9"/>
  <c r="O21" i="9" s="1"/>
  <c r="C20" i="9"/>
  <c r="O20" i="9" s="1"/>
  <c r="C19" i="9"/>
  <c r="O19" i="9" s="1"/>
  <c r="C17" i="9"/>
  <c r="O17" i="9" s="1"/>
  <c r="C16" i="9"/>
  <c r="O16" i="9" s="1"/>
  <c r="C15" i="9"/>
  <c r="O15" i="9" s="1"/>
  <c r="C14" i="9"/>
  <c r="O14" i="9" s="1"/>
  <c r="C13" i="9"/>
  <c r="O13" i="9" s="1"/>
  <c r="C12" i="9"/>
  <c r="O12" i="9" s="1"/>
  <c r="C10" i="9"/>
  <c r="O10" i="9" s="1"/>
  <c r="C9" i="9"/>
  <c r="O9" i="9" s="1"/>
  <c r="C8" i="9"/>
  <c r="O8" i="9" s="1"/>
  <c r="C7" i="9"/>
  <c r="O7" i="9" s="1"/>
  <c r="O38" i="9" l="1"/>
  <c r="O40" i="9" s="1"/>
  <c r="O42" i="9" s="1"/>
  <c r="E3" i="9" s="1"/>
  <c r="C12" i="7"/>
  <c r="O12" i="7" s="1"/>
  <c r="C20" i="7"/>
  <c r="O20" i="7" s="1"/>
  <c r="C36" i="7" l="1"/>
  <c r="O36" i="7" s="1"/>
  <c r="C35" i="7"/>
  <c r="O35" i="7" s="1"/>
  <c r="C34" i="7"/>
  <c r="O34" i="7" s="1"/>
  <c r="C33" i="7"/>
  <c r="O33" i="7" s="1"/>
  <c r="C32" i="7"/>
  <c r="O32" i="7" s="1"/>
  <c r="C31" i="7"/>
  <c r="O31" i="7" s="1"/>
  <c r="C30" i="7"/>
  <c r="O30" i="7" s="1"/>
  <c r="C29" i="7"/>
  <c r="O29" i="7" s="1"/>
  <c r="C28" i="7"/>
  <c r="O28" i="7" s="1"/>
  <c r="C27" i="7"/>
  <c r="O27" i="7" s="1"/>
  <c r="C26" i="7"/>
  <c r="O26" i="7" s="1"/>
  <c r="C25" i="7"/>
  <c r="O25" i="7" s="1"/>
  <c r="C24" i="7"/>
  <c r="O24" i="7" s="1"/>
  <c r="C23" i="7"/>
  <c r="O23" i="7" s="1"/>
  <c r="C22" i="7"/>
  <c r="O22" i="7" s="1"/>
  <c r="C21" i="7"/>
  <c r="O21" i="7" s="1"/>
  <c r="C19" i="7"/>
  <c r="O19" i="7" s="1"/>
  <c r="C18" i="7"/>
  <c r="O18" i="7" s="1"/>
  <c r="C17" i="7"/>
  <c r="O17" i="7" s="1"/>
  <c r="C16" i="7"/>
  <c r="O16" i="7" s="1"/>
  <c r="C15" i="7"/>
  <c r="O15" i="7" s="1"/>
  <c r="C14" i="7"/>
  <c r="O14" i="7" s="1"/>
  <c r="C13" i="7"/>
  <c r="O13" i="7" s="1"/>
  <c r="C11" i="7"/>
  <c r="O11" i="7" s="1"/>
  <c r="C10" i="7"/>
  <c r="O10" i="7" s="1"/>
  <c r="C9" i="7"/>
  <c r="O9" i="7" s="1"/>
  <c r="C8" i="7"/>
  <c r="O8" i="7" s="1"/>
  <c r="C7" i="7"/>
  <c r="O7" i="7" s="1"/>
  <c r="O38" i="7" l="1"/>
  <c r="O40" i="7" s="1"/>
  <c r="O42" i="7" s="1"/>
  <c r="E3" i="7" s="1"/>
</calcChain>
</file>

<file path=xl/sharedStrings.xml><?xml version="1.0" encoding="utf-8"?>
<sst xmlns="http://schemas.openxmlformats.org/spreadsheetml/2006/main" count="564" uniqueCount="398">
  <si>
    <t>N° Candidat :</t>
  </si>
  <si>
    <t>--</t>
  </si>
  <si>
    <t>-</t>
  </si>
  <si>
    <t>+</t>
  </si>
  <si>
    <t>++</t>
  </si>
  <si>
    <t>Grille d'évaluation épreuve E21</t>
  </si>
  <si>
    <t>C1.11</t>
  </si>
  <si>
    <t>C1.13</t>
  </si>
  <si>
    <t>C1.14</t>
  </si>
  <si>
    <t>C1.15</t>
  </si>
  <si>
    <t>C1.12</t>
  </si>
  <si>
    <t>C1.16</t>
  </si>
  <si>
    <t>C1.17</t>
  </si>
  <si>
    <t>C2.11</t>
  </si>
  <si>
    <t>C2.12</t>
  </si>
  <si>
    <t>C2.13</t>
  </si>
  <si>
    <t>C2.14</t>
  </si>
  <si>
    <t>C2.21</t>
  </si>
  <si>
    <t>C2.31</t>
  </si>
  <si>
    <t>C2.32</t>
  </si>
  <si>
    <t>C2.33</t>
  </si>
  <si>
    <t>NB Eval</t>
  </si>
  <si>
    <t>Questions</t>
  </si>
  <si>
    <t>Bilan</t>
  </si>
  <si>
    <t>C1.31</t>
  </si>
  <si>
    <t>C1.32</t>
  </si>
  <si>
    <t>C1.33</t>
  </si>
  <si>
    <t>C1.34</t>
  </si>
  <si>
    <t>E21</t>
  </si>
  <si>
    <t>Choisir, adapter et justifier des solutions techniques</t>
  </si>
  <si>
    <t>C1.1</t>
  </si>
  <si>
    <t xml:space="preserve">décoder et analyser les données de définition </t>
  </si>
  <si>
    <t>Établir les plans d’exécution d’une partie d’ouvrage ou d'un élément</t>
  </si>
  <si>
    <t>Établir les quantitatifs de matériaux et composants</t>
  </si>
  <si>
    <r>
      <t xml:space="preserve">Inventorier </t>
    </r>
    <r>
      <rPr>
        <sz val="9"/>
        <color theme="1"/>
        <rFont val="Arial"/>
        <family val="2"/>
      </rPr>
      <t>les pièces constitutives</t>
    </r>
  </si>
  <si>
    <r>
      <t xml:space="preserve">Caractériser </t>
    </r>
    <r>
      <rPr>
        <sz val="9"/>
        <color theme="1"/>
        <rFont val="Arial"/>
        <family val="2"/>
      </rPr>
      <t>les pièces et composants constitutifs</t>
    </r>
  </si>
  <si>
    <r>
      <t xml:space="preserve">Analyser </t>
    </r>
    <r>
      <rPr>
        <sz val="9"/>
        <color theme="1"/>
        <rFont val="Arial"/>
        <family val="2"/>
      </rPr>
      <t>le fonctionnement</t>
    </r>
  </si>
  <si>
    <r>
      <t xml:space="preserve">Identifier </t>
    </r>
    <r>
      <rPr>
        <sz val="9"/>
        <color theme="1"/>
        <rFont val="Arial"/>
        <family val="2"/>
      </rPr>
      <t>les actions et modéliser un système simple</t>
    </r>
  </si>
  <si>
    <r>
      <t xml:space="preserve">Apprécier  </t>
    </r>
    <r>
      <rPr>
        <sz val="9"/>
        <color theme="1"/>
        <rFont val="Arial"/>
        <family val="2"/>
      </rPr>
      <t>la faisabilité d'un ouvrage</t>
    </r>
  </si>
  <si>
    <r>
      <t xml:space="preserve">Extraire </t>
    </r>
    <r>
      <rPr>
        <sz val="9"/>
        <color theme="1"/>
        <rFont val="Arial"/>
        <family val="2"/>
      </rPr>
      <t>en fonction de la destination du produit</t>
    </r>
  </si>
  <si>
    <r>
      <t xml:space="preserve">Rechercher </t>
    </r>
    <r>
      <rPr>
        <sz val="9"/>
        <color theme="1"/>
        <rFont val="Arial"/>
        <family val="2"/>
      </rPr>
      <t>des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données techniques, règles et normes applicables à l'ouvrage</t>
    </r>
  </si>
  <si>
    <r>
      <t>Identifier</t>
    </r>
    <r>
      <rPr>
        <sz val="9"/>
        <color theme="1"/>
        <rFont val="Arial"/>
        <family val="2"/>
      </rPr>
      <t xml:space="preserve"> les caractéristiques relatives </t>
    </r>
  </si>
  <si>
    <r>
      <t>Comparer</t>
    </r>
    <r>
      <rPr>
        <sz val="9"/>
        <color theme="1"/>
        <rFont val="Arial"/>
        <family val="2"/>
      </rPr>
      <t xml:space="preserve"> les caractéristiques et les performances :</t>
    </r>
  </si>
  <si>
    <r>
      <t>Choisir</t>
    </r>
    <r>
      <rPr>
        <sz val="9"/>
        <color theme="1"/>
        <rFont val="Arial"/>
        <family val="2"/>
      </rPr>
      <t xml:space="preserve"> en fonction de sa destination :</t>
    </r>
  </si>
  <si>
    <r>
      <t>Adapter</t>
    </r>
    <r>
      <rPr>
        <sz val="9"/>
        <color theme="1"/>
        <rFont val="Arial"/>
        <family val="2"/>
      </rPr>
      <t xml:space="preserve"> les solutions retenues à l’ouvrage selon les critères :</t>
    </r>
  </si>
  <si>
    <r>
      <t>Justifier</t>
    </r>
    <r>
      <rPr>
        <sz val="9"/>
        <color theme="1"/>
        <rFont val="Arial"/>
        <family val="2"/>
      </rPr>
      <t xml:space="preserve"> les choix et/ou les propositions</t>
    </r>
  </si>
  <si>
    <r>
      <t xml:space="preserve">Vérifier </t>
    </r>
    <r>
      <rPr>
        <sz val="9"/>
        <color theme="1"/>
        <rFont val="Arial"/>
        <family val="2"/>
      </rPr>
      <t>le dimensionnement d'un élément de structure bois.</t>
    </r>
  </si>
  <si>
    <r>
      <t xml:space="preserve">Proposer et justifier </t>
    </r>
    <r>
      <rPr>
        <sz val="9"/>
        <color theme="1"/>
        <rFont val="Arial"/>
        <family val="2"/>
      </rPr>
      <t>une solution de liaison d'éléments de structure bois</t>
    </r>
  </si>
  <si>
    <r>
      <t xml:space="preserve">Evaluer le coût </t>
    </r>
    <r>
      <rPr>
        <sz val="9"/>
        <color theme="1"/>
        <rFont val="Arial"/>
        <family val="2"/>
      </rPr>
      <t>d'une solution technique :</t>
    </r>
  </si>
  <si>
    <r>
      <t>Exécuter</t>
    </r>
    <r>
      <rPr>
        <sz val="10"/>
        <color theme="1"/>
        <rFont val="Arial"/>
        <family val="2"/>
      </rPr>
      <t xml:space="preserve"> un croquis ou schéma à main levée d’un élément, d’une liaison ou d’un détail de fabrication ou mise en œuvre</t>
    </r>
  </si>
  <si>
    <r>
      <t>Établir et tracer</t>
    </r>
    <r>
      <rPr>
        <sz val="10"/>
        <color theme="1"/>
        <rFont val="Arial"/>
        <family val="2"/>
      </rPr>
      <t xml:space="preserve"> le relevé d’une situation de chantier, supports, partie d’ouvrage ou élément à remplacer/lever/poser :</t>
    </r>
  </si>
  <si>
    <r>
      <t xml:space="preserve">Représenter </t>
    </r>
    <r>
      <rPr>
        <sz val="10"/>
        <color theme="1"/>
        <rFont val="Arial"/>
        <family val="2"/>
      </rPr>
      <t>à l’aide des moyens graphiques manuels et/ou informatisés :</t>
    </r>
  </si>
  <si>
    <r>
      <t>Identifier</t>
    </r>
    <r>
      <rPr>
        <sz val="10"/>
        <color theme="1"/>
        <rFont val="Arial"/>
        <family val="2"/>
      </rPr>
      <t xml:space="preserve"> l’ensemble des matériaux de construction, quincailleries et accessoires, etc.</t>
    </r>
  </si>
  <si>
    <r>
      <t>Lister et quantifier</t>
    </r>
    <r>
      <rPr>
        <sz val="10"/>
        <color theme="1"/>
        <rFont val="Arial"/>
        <family val="2"/>
      </rPr>
      <t xml:space="preserve"> les matériaux, composants et accessoires nécessaires à la fabrication et au levage d’un ouvrage de construction bois</t>
    </r>
  </si>
  <si>
    <r>
      <t>Effectuer</t>
    </r>
    <r>
      <rPr>
        <sz val="10"/>
        <color theme="1"/>
        <rFont val="Arial"/>
        <family val="2"/>
      </rPr>
      <t xml:space="preserve"> les classements critèriés d’une préparation de chantier :</t>
    </r>
  </si>
  <si>
    <r>
      <t xml:space="preserve">Optimiser </t>
    </r>
    <r>
      <rPr>
        <sz val="10"/>
        <color theme="1"/>
        <rFont val="Arial"/>
        <family val="2"/>
      </rPr>
      <t xml:space="preserve">le rendement matière </t>
    </r>
  </si>
  <si>
    <r>
      <t>Renseigner</t>
    </r>
    <r>
      <rPr>
        <sz val="10"/>
        <color theme="1"/>
        <rFont val="Arial"/>
        <family val="2"/>
      </rPr>
      <t xml:space="preserve"> un bordereau de fabrication ou de chantier </t>
    </r>
  </si>
  <si>
    <r>
      <t xml:space="preserve">Evaluer </t>
    </r>
    <r>
      <rPr>
        <sz val="9"/>
        <color theme="1"/>
        <rFont val="Arial"/>
        <family val="2"/>
      </rPr>
      <t xml:space="preserve">les coûts </t>
    </r>
  </si>
  <si>
    <t>C2.15</t>
  </si>
  <si>
    <t>C2.16</t>
  </si>
  <si>
    <t>C2.17</t>
  </si>
  <si>
    <t>C2.18</t>
  </si>
  <si>
    <t>C2.22</t>
  </si>
  <si>
    <t>C2.23</t>
  </si>
  <si>
    <t>C2.34</t>
  </si>
  <si>
    <t>C2.35</t>
  </si>
  <si>
    <t>C2.36</t>
  </si>
  <si>
    <t>C2.41</t>
  </si>
  <si>
    <t>C2.42</t>
  </si>
  <si>
    <t>C2.43</t>
  </si>
  <si>
    <t>C2.44</t>
  </si>
  <si>
    <t>C2.45</t>
  </si>
  <si>
    <t>C2.46</t>
  </si>
  <si>
    <t>C2.51</t>
  </si>
  <si>
    <t>C2.52</t>
  </si>
  <si>
    <t>C2.53</t>
  </si>
  <si>
    <t>C2.54</t>
  </si>
  <si>
    <t>Note /20</t>
  </si>
  <si>
    <t>total des points ponderé</t>
  </si>
  <si>
    <t>points Acquis</t>
  </si>
  <si>
    <t>moyenne sur 20</t>
  </si>
  <si>
    <t>C1.21</t>
  </si>
  <si>
    <t>C1.22</t>
  </si>
  <si>
    <t>C1.23</t>
  </si>
  <si>
    <r>
      <t xml:space="preserve">Identifier </t>
    </r>
    <r>
      <rPr>
        <sz val="9"/>
        <color theme="1"/>
        <rFont val="Arial"/>
        <family val="2"/>
      </rPr>
      <t>les périodes de mise en œuvre du lot "Construction Bois" imposées</t>
    </r>
  </si>
  <si>
    <r>
      <t xml:space="preserve">Identifier </t>
    </r>
    <r>
      <rPr>
        <sz val="9"/>
        <color theme="1"/>
        <rFont val="Arial"/>
        <family val="2"/>
      </rPr>
      <t>les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contraintes temporelles de disponibilité des matériels (les jalonnements).</t>
    </r>
  </si>
  <si>
    <r>
      <t xml:space="preserve">Rechercher </t>
    </r>
    <r>
      <rPr>
        <sz val="9"/>
        <color theme="1"/>
        <rFont val="Arial"/>
        <family val="2"/>
      </rPr>
      <t>les dates de début et de fin d'intervention de l'entreprise pour les phases successives du chantier</t>
    </r>
  </si>
  <si>
    <r>
      <t xml:space="preserve">Prévoir </t>
    </r>
    <r>
      <rPr>
        <sz val="9"/>
        <color theme="1"/>
        <rFont val="Arial"/>
        <family val="2"/>
      </rPr>
      <t>les durées et délais de préfabrication en atelier</t>
    </r>
  </si>
  <si>
    <r>
      <t xml:space="preserve">Identifier </t>
    </r>
    <r>
      <rPr>
        <sz val="9"/>
        <color theme="1"/>
        <rFont val="Arial"/>
        <family val="2"/>
      </rPr>
      <t>les moyens de fabricatio et de lise en œuvre en relation avec la situation de travail</t>
    </r>
  </si>
  <si>
    <r>
      <t xml:space="preserve">Identifier </t>
    </r>
    <r>
      <rPr>
        <sz val="9"/>
        <color theme="1"/>
        <rFont val="Arial"/>
        <family val="2"/>
      </rPr>
      <t>les moyens humains et materiel diponible (dans l'entreprise /en location)</t>
    </r>
  </si>
  <si>
    <r>
      <t xml:space="preserve">Verifier </t>
    </r>
    <r>
      <rPr>
        <sz val="9"/>
        <color theme="1"/>
        <rFont val="Arial"/>
        <family val="2"/>
      </rPr>
      <t>la faisabilité de l'ouvrage au regard des moyens humains et materiels mobilisables</t>
    </r>
  </si>
  <si>
    <r>
      <t xml:space="preserve">Identifier, lister </t>
    </r>
    <r>
      <rPr>
        <sz val="9"/>
        <color theme="1"/>
        <rFont val="Arial"/>
        <family val="2"/>
      </rPr>
      <t>les operations a effectuer pour la fabrication en atelier et la mise en œuvre sur chantier</t>
    </r>
  </si>
  <si>
    <r>
      <t xml:space="preserve">Choisir </t>
    </r>
    <r>
      <rPr>
        <sz val="9"/>
        <color theme="1"/>
        <rFont val="Arial"/>
        <family val="2"/>
      </rPr>
      <t>la methode et les moyens techniques associés de fabrication en atelier et de mise en œuvre sur chantier</t>
    </r>
  </si>
  <si>
    <r>
      <t>Etablir et justifier</t>
    </r>
    <r>
      <rPr>
        <sz val="9"/>
        <color theme="1"/>
        <rFont val="Arial"/>
        <family val="2"/>
      </rPr>
      <t xml:space="preserve"> un processus de fabrication en atelier et de mise en œuvre sur chantier</t>
    </r>
  </si>
  <si>
    <r>
      <t>Etablir</t>
    </r>
    <r>
      <rPr>
        <sz val="9"/>
        <color theme="1"/>
        <rFont val="Arial"/>
        <family val="2"/>
      </rPr>
      <t xml:space="preserve"> un contrat phase ou mode operatoire de fabrication en atelier et de mise en œuvre sur chantier</t>
    </r>
  </si>
  <si>
    <r>
      <t>Interpreter et traduire</t>
    </r>
    <r>
      <rPr>
        <sz val="9"/>
        <color theme="1"/>
        <rFont val="Arial"/>
        <family val="2"/>
      </rPr>
      <t xml:space="preserve"> une notice de mise en œuvre établie par un fabricant de composants, proiduit, quincaillerie, materiels.</t>
    </r>
  </si>
  <si>
    <r>
      <t>Evaluer</t>
    </r>
    <r>
      <rPr>
        <sz val="9"/>
        <color theme="1"/>
        <rFont val="Arial"/>
        <family val="2"/>
      </rPr>
      <t xml:space="preserve"> le cout d'une tache professionnelle</t>
    </r>
  </si>
  <si>
    <r>
      <t xml:space="preserve">Identifier </t>
    </r>
    <r>
      <rPr>
        <sz val="9"/>
        <color theme="1"/>
        <rFont val="Arial"/>
        <family val="2"/>
      </rPr>
      <t>les points de contrôle lors des phases de fabrication en atelier et de mise en œuvre sur chantier</t>
    </r>
  </si>
  <si>
    <r>
      <t>Etablir</t>
    </r>
    <r>
      <rPr>
        <sz val="9"/>
        <color theme="1"/>
        <rFont val="Arial"/>
        <family val="2"/>
      </rPr>
      <t xml:space="preserve"> le planning de fabrication et de mise en œuvre d'une construction bois</t>
    </r>
  </si>
  <si>
    <r>
      <t>Etablir</t>
    </r>
    <r>
      <rPr>
        <sz val="9"/>
        <color theme="1"/>
        <rFont val="Arial"/>
        <family val="2"/>
      </rPr>
      <t xml:space="preserve"> les documents de suivi de fabrication et de mise en œuvre d'une construction bois</t>
    </r>
  </si>
  <si>
    <r>
      <t>Evaluer</t>
    </r>
    <r>
      <rPr>
        <sz val="9"/>
        <color theme="1"/>
        <rFont val="Arial"/>
        <family val="2"/>
      </rPr>
      <t xml:space="preserve"> la durée d'une operation, d'une tache, d'une fabrication, d'une mise en oeuvre</t>
    </r>
  </si>
  <si>
    <t>LISTE DES SOUS COMPETENCES</t>
  </si>
  <si>
    <t>Decoder et analyser les données operatoires</t>
  </si>
  <si>
    <t>Decoder et analyser les données de gestion</t>
  </si>
  <si>
    <t>Etablir le processus de fabrication et de mise en œuvre sur chantier</t>
  </si>
  <si>
    <t>Etablir les documents de suivi de réalisation</t>
  </si>
  <si>
    <t>note sans ponderation</t>
  </si>
  <si>
    <t>Points Obtenus</t>
  </si>
  <si>
    <t>Points de la question</t>
  </si>
  <si>
    <t>coef de la question</t>
  </si>
  <si>
    <t>Compétences</t>
  </si>
  <si>
    <t xml:space="preserve">Compétences </t>
  </si>
  <si>
    <r>
      <rPr>
        <b/>
        <sz val="11"/>
        <rFont val="Calibri"/>
        <family val="2"/>
        <scheme val="minor"/>
      </rPr>
      <t>--</t>
    </r>
    <r>
      <rPr>
        <sz val="11"/>
        <rFont val="Calibri"/>
        <family val="2"/>
        <scheme val="minor"/>
      </rPr>
      <t xml:space="preserve">   Travail non effectué ou incohérent
</t>
    </r>
    <r>
      <rPr>
        <b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     Non acquis
</t>
    </r>
    <r>
      <rPr>
        <b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   En cours d'acquisition
</t>
    </r>
    <r>
      <rPr>
        <b/>
        <sz val="11"/>
        <rFont val="Calibri"/>
        <family val="2"/>
        <scheme val="minor"/>
      </rPr>
      <t xml:space="preserve">++  </t>
    </r>
    <r>
      <rPr>
        <sz val="11"/>
        <rFont val="Calibri"/>
        <family val="2"/>
        <scheme val="minor"/>
      </rPr>
      <t>Acquis</t>
    </r>
  </si>
  <si>
    <t>Grille d'évaluation épreuve E22</t>
  </si>
  <si>
    <t>!!!</t>
  </si>
  <si>
    <t>C3.1</t>
  </si>
  <si>
    <t>Organiser et mettre en oeuvre les postes de travail.</t>
  </si>
  <si>
    <t>C3.2</t>
  </si>
  <si>
    <t>C3.3</t>
  </si>
  <si>
    <t>Préparer les matériaux, produits et composants.</t>
  </si>
  <si>
    <t>Rechercher les caractéristiques dimensionnelles et géométriques des éléments</t>
  </si>
  <si>
    <t>C3.4</t>
  </si>
  <si>
    <t>Conduire les opérations de taillage et d’usinage.</t>
  </si>
  <si>
    <t>C3.5</t>
  </si>
  <si>
    <t>C3.6</t>
  </si>
  <si>
    <t>C3.7</t>
  </si>
  <si>
    <t>C3.11</t>
  </si>
  <si>
    <t>C3.22</t>
  </si>
  <si>
    <r>
      <t>Organiser</t>
    </r>
    <r>
      <rPr>
        <sz val="9"/>
        <color theme="1"/>
        <rFont val="Arial"/>
        <family val="2"/>
      </rPr>
      <t xml:space="preserve"> la zone de travail et les dégagements</t>
    </r>
  </si>
  <si>
    <r>
      <t xml:space="preserve">Rendre </t>
    </r>
    <r>
      <rPr>
        <sz val="9"/>
        <color theme="1"/>
        <rFont val="Arial"/>
        <family val="2"/>
      </rPr>
      <t>accessible les postes de travail et leur environnement</t>
    </r>
  </si>
  <si>
    <t>C3.12</t>
  </si>
  <si>
    <r>
      <t xml:space="preserve">Identifier </t>
    </r>
    <r>
      <rPr>
        <sz val="9"/>
        <color theme="1"/>
        <rFont val="Arial"/>
        <family val="2"/>
      </rPr>
      <t>les risques professionnels liés à l’activité</t>
    </r>
  </si>
  <si>
    <t>C3.13</t>
  </si>
  <si>
    <t>C3.14</t>
  </si>
  <si>
    <t>C3.15</t>
  </si>
  <si>
    <t>C3.16</t>
  </si>
  <si>
    <r>
      <t>Mettre en oeuvre</t>
    </r>
    <r>
      <rPr>
        <sz val="9"/>
        <color theme="1"/>
        <rFont val="Arial"/>
        <family val="2"/>
      </rPr>
      <t xml:space="preserve"> les moyens de prévention des risques professionnels</t>
    </r>
  </si>
  <si>
    <r>
      <t xml:space="preserve">Préparer </t>
    </r>
    <r>
      <rPr>
        <sz val="9"/>
        <color theme="1"/>
        <rFont val="Arial"/>
        <family val="2"/>
      </rPr>
      <t>les protections individuelles adaptées à la situation</t>
    </r>
  </si>
  <si>
    <r>
      <t xml:space="preserve">Vérifier </t>
    </r>
    <r>
      <rPr>
        <sz val="9"/>
        <color theme="1"/>
        <rFont val="Arial"/>
        <family val="2"/>
      </rPr>
      <t>la présence et le bon état des équipements de sécurité</t>
    </r>
  </si>
  <si>
    <t>C3.21</t>
  </si>
  <si>
    <t>C3.23</t>
  </si>
  <si>
    <t>C3.24</t>
  </si>
  <si>
    <t>C3.25</t>
  </si>
  <si>
    <r>
      <t xml:space="preserve">Contrôler </t>
    </r>
    <r>
      <rPr>
        <sz val="9"/>
        <color theme="1"/>
        <rFont val="Arial"/>
        <family val="2"/>
      </rPr>
      <t>quantitativement à la réception, en cours et en fin d’opération les matériaux, produits et composants.</t>
    </r>
  </si>
  <si>
    <r>
      <t xml:space="preserve">Contrôler </t>
    </r>
    <r>
      <rPr>
        <sz val="9"/>
        <color theme="1"/>
        <rFont val="Arial"/>
        <family val="2"/>
      </rPr>
      <t>qualitativement à la réception, en cours et en fin d’opération les matériaux, produits et composants</t>
    </r>
  </si>
  <si>
    <r>
      <t xml:space="preserve">Sélectionner et approvisionner </t>
    </r>
    <r>
      <rPr>
        <sz val="9"/>
        <color theme="1"/>
        <rFont val="Arial"/>
        <family val="2"/>
      </rPr>
      <t>les bois et dérivés selon les besoins de l’ouvrage à réaliser</t>
    </r>
  </si>
  <si>
    <r>
      <t>Sélectionner et approvisionner</t>
    </r>
    <r>
      <rPr>
        <sz val="9"/>
        <color theme="1"/>
        <rFont val="Arial"/>
        <family val="2"/>
      </rPr>
      <t xml:space="preserve"> les composants et produits selon les besoins de l’ouvrage à réaliser</t>
    </r>
  </si>
  <si>
    <r>
      <t>Consigner et rendre compte</t>
    </r>
    <r>
      <rPr>
        <sz val="9"/>
        <color theme="1"/>
        <rFont val="Arial"/>
        <family val="2"/>
      </rPr>
      <t xml:space="preserve"> à la hiérarchie des approvisionnements manquants ou non conformes</t>
    </r>
  </si>
  <si>
    <t>C3.31</t>
  </si>
  <si>
    <t>C3.32</t>
  </si>
  <si>
    <t>C3.33</t>
  </si>
  <si>
    <t>C3.34</t>
  </si>
  <si>
    <r>
      <t xml:space="preserve">Tracer </t>
    </r>
    <r>
      <rPr>
        <sz val="9"/>
        <color theme="1"/>
        <rFont val="Arial"/>
        <family val="2"/>
      </rPr>
      <t>une épure à échelle réduite</t>
    </r>
  </si>
  <si>
    <r>
      <t xml:space="preserve">Tracer </t>
    </r>
    <r>
      <rPr>
        <sz val="9"/>
        <color theme="1"/>
        <rFont val="Arial"/>
        <family val="2"/>
      </rPr>
      <t>une épure à la grandeur de l’ouvrage</t>
    </r>
  </si>
  <si>
    <r>
      <t xml:space="preserve">Vérifier </t>
    </r>
    <r>
      <rPr>
        <sz val="9"/>
        <color theme="1"/>
        <rFont val="Arial"/>
        <family val="2"/>
      </rPr>
      <t>les vraies grandeurs d’arêtes et d’angles par calcul</t>
    </r>
  </si>
  <si>
    <r>
      <t xml:space="preserve">Réaliser </t>
    </r>
    <r>
      <rPr>
        <sz val="9"/>
        <color theme="1"/>
        <rFont val="Arial"/>
        <family val="2"/>
      </rPr>
      <t>une fiche de taille à l’aide d’un progiciel</t>
    </r>
  </si>
  <si>
    <t>C3.41</t>
  </si>
  <si>
    <t>C3.42</t>
  </si>
  <si>
    <t>C3.43</t>
  </si>
  <si>
    <t>C3.44</t>
  </si>
  <si>
    <t>C3.45</t>
  </si>
  <si>
    <t>C3.46</t>
  </si>
  <si>
    <r>
      <t>Choisir et préparer</t>
    </r>
    <r>
      <rPr>
        <sz val="9"/>
        <color theme="1"/>
        <rFont val="Arial"/>
        <family val="2"/>
      </rPr>
      <t xml:space="preserve"> les outillages et accessoires</t>
    </r>
  </si>
  <si>
    <r>
      <t>Installer</t>
    </r>
    <r>
      <rPr>
        <sz val="9"/>
        <color theme="1"/>
        <rFont val="Arial"/>
        <family val="2"/>
      </rPr>
      <t xml:space="preserve"> les outils sur les machines fixes ou portatives</t>
    </r>
  </si>
  <si>
    <r>
      <t xml:space="preserve">Régler </t>
    </r>
    <r>
      <rPr>
        <sz val="9"/>
        <color theme="1"/>
        <rFont val="Arial"/>
        <family val="2"/>
      </rPr>
      <t>les positions relatives outils/pièces sur les machines fixes</t>
    </r>
  </si>
  <si>
    <r>
      <t>Régler</t>
    </r>
    <r>
      <rPr>
        <sz val="9"/>
        <color theme="1"/>
        <rFont val="Arial"/>
        <family val="2"/>
      </rPr>
      <t xml:space="preserve"> les organes de coupe sur les machines spécifiques de charpente</t>
    </r>
  </si>
  <si>
    <r>
      <t>Optimiser</t>
    </r>
    <r>
      <rPr>
        <sz val="9"/>
        <color theme="1"/>
        <rFont val="Arial"/>
        <family val="2"/>
      </rPr>
      <t xml:space="preserve"> les paramètres de coupe</t>
    </r>
  </si>
  <si>
    <r>
      <t xml:space="preserve">Régler </t>
    </r>
    <r>
      <rPr>
        <sz val="9"/>
        <color theme="1"/>
        <rFont val="Arial"/>
        <family val="2"/>
      </rPr>
      <t>les machines portatives: butés, angle de coupe, profondeur</t>
    </r>
  </si>
  <si>
    <t>C3.51</t>
  </si>
  <si>
    <t>C3.52</t>
  </si>
  <si>
    <t>C3.53</t>
  </si>
  <si>
    <t>C3.54</t>
  </si>
  <si>
    <t>C3.55</t>
  </si>
  <si>
    <t>C3.56</t>
  </si>
  <si>
    <t>C3.57</t>
  </si>
  <si>
    <t>C3.58</t>
  </si>
  <si>
    <t>C3.59</t>
  </si>
  <si>
    <t>C3.510</t>
  </si>
  <si>
    <t>C3.511</t>
  </si>
  <si>
    <r>
      <t xml:space="preserve">Contrôler </t>
    </r>
    <r>
      <rPr>
        <sz val="9"/>
        <color theme="1"/>
        <rFont val="Arial"/>
        <family val="2"/>
      </rPr>
      <t>la qualité des usinages réalisés</t>
    </r>
  </si>
  <si>
    <r>
      <t>Respecter</t>
    </r>
    <r>
      <rPr>
        <sz val="9"/>
        <color theme="1"/>
        <rFont val="Arial"/>
        <family val="2"/>
      </rPr>
      <t xml:space="preserve"> les règles d’hygiène et de sécurité</t>
    </r>
  </si>
  <si>
    <r>
      <t xml:space="preserve">Découper </t>
    </r>
    <r>
      <rPr>
        <sz val="9"/>
        <color theme="1"/>
        <rFont val="Arial"/>
        <family val="2"/>
      </rPr>
      <t>et</t>
    </r>
    <r>
      <rPr>
        <b/>
        <sz val="9"/>
        <color theme="1"/>
        <rFont val="Arial"/>
        <family val="2"/>
      </rPr>
      <t xml:space="preserve"> calibrer </t>
    </r>
    <r>
      <rPr>
        <sz val="9"/>
        <color theme="1"/>
        <rFont val="Arial"/>
        <family val="2"/>
      </rPr>
      <t>les panneaux dérivés du bois</t>
    </r>
  </si>
  <si>
    <r>
      <t xml:space="preserve">Profiler </t>
    </r>
    <r>
      <rPr>
        <sz val="9"/>
        <color theme="1"/>
        <rFont val="Arial"/>
        <family val="2"/>
      </rPr>
      <t>les rencreusements, délardements, rainures, profils, moulures, feuillures, etc.)</t>
    </r>
  </si>
  <si>
    <r>
      <t xml:space="preserve">Tailler </t>
    </r>
    <r>
      <rPr>
        <sz val="9"/>
        <color theme="1"/>
        <rFont val="Arial"/>
        <family val="2"/>
      </rPr>
      <t>les liaisons. (assemblages, entures, coupes, entailles…)</t>
    </r>
  </si>
  <si>
    <r>
      <t xml:space="preserve">Tracer et réaliser </t>
    </r>
    <r>
      <rPr>
        <sz val="9"/>
        <color theme="1"/>
        <rFont val="Arial"/>
        <family val="2"/>
      </rPr>
      <t>un gabarit de traçage, d’usinage, d’assemblage</t>
    </r>
  </si>
  <si>
    <r>
      <t xml:space="preserve">Tracer </t>
    </r>
    <r>
      <rPr>
        <sz val="9"/>
        <color theme="1"/>
        <rFont val="Arial"/>
        <family val="2"/>
      </rPr>
      <t>des éléments d’après un plan d’exécution ou des données numériques</t>
    </r>
  </si>
  <si>
    <r>
      <t xml:space="preserve">Tracer </t>
    </r>
    <r>
      <rPr>
        <sz val="9"/>
        <color theme="1"/>
        <rFont val="Arial"/>
        <family val="2"/>
      </rPr>
      <t>des éléments de charpente sur épure à échelle réelle</t>
    </r>
  </si>
  <si>
    <r>
      <t>Orienter et repérer</t>
    </r>
    <r>
      <rPr>
        <sz val="9"/>
        <color theme="1"/>
        <rFont val="Arial"/>
        <family val="2"/>
      </rPr>
      <t xml:space="preserve"> un élément selon sa destination</t>
    </r>
  </si>
  <si>
    <r>
      <t>Corroyer ou calibrer</t>
    </r>
    <r>
      <rPr>
        <sz val="9"/>
        <color theme="1"/>
        <rFont val="Arial"/>
        <family val="2"/>
      </rPr>
      <t xml:space="preserve"> les bois massifs</t>
    </r>
  </si>
  <si>
    <r>
      <t xml:space="preserve">Tronçonner/déligner </t>
    </r>
    <r>
      <rPr>
        <sz val="9"/>
        <color theme="1"/>
        <rFont val="Arial"/>
        <family val="2"/>
      </rPr>
      <t>les bois</t>
    </r>
  </si>
  <si>
    <t>C3.61</t>
  </si>
  <si>
    <t>C3.62</t>
  </si>
  <si>
    <t>C3.63</t>
  </si>
  <si>
    <t>C3.64</t>
  </si>
  <si>
    <t>C3.65</t>
  </si>
  <si>
    <t>C3.66</t>
  </si>
  <si>
    <t>C3.67</t>
  </si>
  <si>
    <r>
      <t>Contrôler</t>
    </r>
    <r>
      <rPr>
        <sz val="9"/>
        <color theme="1"/>
        <rFont val="Arial"/>
        <family val="2"/>
      </rPr>
      <t xml:space="preserve"> la conformité des composants bois réalisés</t>
    </r>
  </si>
  <si>
    <r>
      <t xml:space="preserve">Respecter </t>
    </r>
    <r>
      <rPr>
        <sz val="9"/>
        <color theme="1"/>
        <rFont val="Arial"/>
        <family val="2"/>
      </rPr>
      <t>les règles d’hygiène et de sécurité</t>
    </r>
  </si>
  <si>
    <r>
      <t>Effectuer</t>
    </r>
    <r>
      <rPr>
        <sz val="9"/>
        <color theme="1"/>
        <rFont val="Arial"/>
        <family val="2"/>
      </rPr>
      <t xml:space="preserve"> les collages</t>
    </r>
  </si>
  <si>
    <r>
      <t>Mettre en place</t>
    </r>
    <r>
      <rPr>
        <sz val="9"/>
        <color theme="1"/>
        <rFont val="Arial"/>
        <family val="2"/>
      </rPr>
      <t xml:space="preserve"> les produits d’isolation et d’étanchéité</t>
    </r>
  </si>
  <si>
    <r>
      <t xml:space="preserve">Effectuer </t>
    </r>
    <r>
      <rPr>
        <sz val="9"/>
        <color theme="1"/>
        <rFont val="Arial"/>
        <family val="2"/>
      </rPr>
      <t>les opérations de clouage,  chevillage, boulonnage, vissage, etc.</t>
    </r>
  </si>
  <si>
    <r>
      <t>Effectuer</t>
    </r>
    <r>
      <rPr>
        <sz val="9"/>
        <color theme="1"/>
        <rFont val="Arial"/>
        <family val="2"/>
      </rPr>
      <t xml:space="preserve"> la préfabrication d’un composant ou d’un élément assemblé</t>
    </r>
  </si>
  <si>
    <r>
      <t>Effectuer</t>
    </r>
    <r>
      <rPr>
        <sz val="9"/>
        <color theme="1"/>
        <rFont val="Arial"/>
        <family val="2"/>
      </rPr>
      <t xml:space="preserve"> la mise dedans d’une structure assemblée</t>
    </r>
  </si>
  <si>
    <t>C3.71</t>
  </si>
  <si>
    <t>C3.72</t>
  </si>
  <si>
    <t>C3.73</t>
  </si>
  <si>
    <r>
      <t xml:space="preserve">Appliquer </t>
    </r>
    <r>
      <rPr>
        <sz val="9"/>
        <color theme="1"/>
        <rFont val="Arial"/>
        <family val="2"/>
      </rPr>
      <t>les produits de traitement et de finition</t>
    </r>
  </si>
  <si>
    <r>
      <t>Assurer</t>
    </r>
    <r>
      <rPr>
        <sz val="9"/>
        <color theme="1"/>
        <rFont val="Arial"/>
        <family val="2"/>
      </rPr>
      <t xml:space="preserve"> la finition des ouvrages</t>
    </r>
  </si>
  <si>
    <t>C3.8</t>
  </si>
  <si>
    <t>Assurer le conditionnement, le stockage et le chargement</t>
  </si>
  <si>
    <t>C3.81</t>
  </si>
  <si>
    <t>C3.82</t>
  </si>
  <si>
    <t>C3.83</t>
  </si>
  <si>
    <r>
      <t xml:space="preserve">Conditionner </t>
    </r>
    <r>
      <rPr>
        <sz val="9"/>
        <color theme="1"/>
        <rFont val="Arial"/>
        <family val="2"/>
      </rPr>
      <t>les matériaux, matériels, produits, ouvrages en fonction du sens de mise en œuvre ou de stockage; du matériel : de manutention, de transport, de levage; de la fragilité du produit et des consignes de protectionà respecter</t>
    </r>
  </si>
  <si>
    <r>
      <t>Stocker</t>
    </r>
    <r>
      <rPr>
        <sz val="9"/>
        <color theme="1"/>
        <rFont val="Arial"/>
        <family val="2"/>
      </rPr>
      <t xml:space="preserve"> les matériaux, matériels, produits, ouvrages</t>
    </r>
  </si>
  <si>
    <r>
      <t>Charger et/ou décharger</t>
    </r>
    <r>
      <rPr>
        <sz val="9"/>
        <color theme="1"/>
        <rFont val="Arial"/>
        <family val="2"/>
      </rPr>
      <t xml:space="preserve"> les moyens de transport en respectant :  la chronologie du levage, les charges admissibles par le moyen de levage : l’encombrement des paquets, le circuit routier et ses limites de passage</t>
    </r>
  </si>
  <si>
    <t>C5.1</t>
  </si>
  <si>
    <t>Assurer la maintenance de 1er niveau des machines et matériels de fabrication.</t>
  </si>
  <si>
    <t>E32</t>
  </si>
  <si>
    <t>C5.11</t>
  </si>
  <si>
    <t>C5.12</t>
  </si>
  <si>
    <t>C5.13</t>
  </si>
  <si>
    <t>C5.14</t>
  </si>
  <si>
    <t>C5.15</t>
  </si>
  <si>
    <r>
      <t>Consigner</t>
    </r>
    <r>
      <rPr>
        <sz val="9"/>
        <color theme="1"/>
        <rFont val="Arial"/>
        <family val="2"/>
      </rPr>
      <t xml:space="preserve"> les interventions pour les machines et outillages sur le carnet d’entretien</t>
    </r>
  </si>
  <si>
    <r>
      <t xml:space="preserve">Contrôler </t>
    </r>
    <r>
      <rPr>
        <sz val="9"/>
        <color theme="1"/>
        <rFont val="Arial"/>
        <family val="2"/>
      </rPr>
      <t>les résultats obtenus après intervention</t>
    </r>
  </si>
  <si>
    <r>
      <t>Effectuer</t>
    </r>
    <r>
      <rPr>
        <sz val="9"/>
        <color theme="1"/>
        <rFont val="Arial"/>
        <family val="2"/>
      </rPr>
      <t xml:space="preserve"> les opérations d’entretien ou de remise en état de fonctionnement: entretien, nettoyage, changement éventuel de pièces d’usure (outils coupants, butés, guides, courroies et charbons sans démontage complexe d’éléments de la machine), graissage, réglage, changement d’outils ou de pièces</t>
    </r>
  </si>
  <si>
    <r>
      <t>Identifier</t>
    </r>
    <r>
      <rPr>
        <sz val="9"/>
        <color theme="1"/>
        <rFont val="Arial"/>
        <family val="2"/>
      </rPr>
      <t xml:space="preserve"> les indices apparents de dysfonctionnement d’un matériel, d’un équipement, ou d’un outillage:  comportement anormal, résultat anormal</t>
    </r>
  </si>
  <si>
    <r>
      <t xml:space="preserve">Identifier </t>
    </r>
    <r>
      <rPr>
        <sz val="9"/>
        <color theme="1"/>
        <rFont val="Arial"/>
        <family val="2"/>
      </rPr>
      <t>et de</t>
    </r>
    <r>
      <rPr>
        <b/>
        <sz val="9"/>
        <color theme="1"/>
        <rFont val="Arial"/>
        <family val="2"/>
      </rPr>
      <t xml:space="preserve"> planifier</t>
    </r>
    <r>
      <rPr>
        <sz val="9"/>
        <color theme="1"/>
        <rFont val="Arial"/>
        <family val="2"/>
      </rPr>
      <t xml:space="preserve"> les opérations de maintenance de premier niveau définies par le constructeur</t>
    </r>
  </si>
  <si>
    <t>3bis</t>
  </si>
  <si>
    <t>Installer les postes de travail, les outillages…</t>
  </si>
  <si>
    <t>Conduire les opérations de préfabrication et d’assemblage</t>
  </si>
  <si>
    <t>Conduire les opérations de finition et de traitement</t>
  </si>
  <si>
    <t>Grille d'évaluation épreuve E32</t>
  </si>
  <si>
    <t>C1.4</t>
  </si>
  <si>
    <t>Relever et récéptionner une situation de chantier</t>
  </si>
  <si>
    <t>C1.41</t>
  </si>
  <si>
    <t>C1.42</t>
  </si>
  <si>
    <t>C1.43</t>
  </si>
  <si>
    <t>C1.44</t>
  </si>
  <si>
    <t>C1.45</t>
  </si>
  <si>
    <t>C4.1</t>
  </si>
  <si>
    <t>Organiser et mettre en sécurité la zone d'intervention</t>
  </si>
  <si>
    <t>C4.11</t>
  </si>
  <si>
    <t>C4.12</t>
  </si>
  <si>
    <t>C4.13</t>
  </si>
  <si>
    <t>C4.14</t>
  </si>
  <si>
    <t>C4.15</t>
  </si>
  <si>
    <t>C4.16</t>
  </si>
  <si>
    <t>C4.2</t>
  </si>
  <si>
    <t>C4.21</t>
  </si>
  <si>
    <t>C4.22</t>
  </si>
  <si>
    <t>C4.23</t>
  </si>
  <si>
    <t>C4.24</t>
  </si>
  <si>
    <t>C4.25</t>
  </si>
  <si>
    <t>C4.26</t>
  </si>
  <si>
    <t>Contrôler la conformité des supports et des ouvrages</t>
  </si>
  <si>
    <t>E33</t>
  </si>
  <si>
    <t>C4.3</t>
  </si>
  <si>
    <t>Implanter, répartir, approvisionner sur chantier</t>
  </si>
  <si>
    <t>C4.31</t>
  </si>
  <si>
    <t>C4.32</t>
  </si>
  <si>
    <t>C4.33</t>
  </si>
  <si>
    <t>C4.34</t>
  </si>
  <si>
    <t>C4.35</t>
  </si>
  <si>
    <t>C4.36</t>
  </si>
  <si>
    <t>C4.4</t>
  </si>
  <si>
    <t>Conduire les opérations de levage de structures et d'ossatures</t>
  </si>
  <si>
    <t>C4.41</t>
  </si>
  <si>
    <t>C4.42</t>
  </si>
  <si>
    <t>C4.43</t>
  </si>
  <si>
    <t>C4.44</t>
  </si>
  <si>
    <t>C4.45</t>
  </si>
  <si>
    <t>C4.46</t>
  </si>
  <si>
    <t>C4.47</t>
  </si>
  <si>
    <t>C4.48</t>
  </si>
  <si>
    <t>C4.49</t>
  </si>
  <si>
    <t>C4.51</t>
  </si>
  <si>
    <t>C4.410</t>
  </si>
  <si>
    <t>C4.5</t>
  </si>
  <si>
    <t>Poser, installer les composants et produits finis,</t>
  </si>
  <si>
    <t>C4.52</t>
  </si>
  <si>
    <t>C4.53</t>
  </si>
  <si>
    <t>C4.54</t>
  </si>
  <si>
    <t>C4.55</t>
  </si>
  <si>
    <t>C4.56</t>
  </si>
  <si>
    <t>C4.57</t>
  </si>
  <si>
    <t>C4.58</t>
  </si>
  <si>
    <t>C4.59</t>
  </si>
  <si>
    <t>C4.61</t>
  </si>
  <si>
    <t>C4.510</t>
  </si>
  <si>
    <t>C4.511</t>
  </si>
  <si>
    <t>C4,6</t>
  </si>
  <si>
    <t>Assurer le suivi de réalisation des ouvrages</t>
  </si>
  <si>
    <t>C4.62</t>
  </si>
  <si>
    <t>C4.63</t>
  </si>
  <si>
    <t>C4.64</t>
  </si>
  <si>
    <t>C4.65</t>
  </si>
  <si>
    <t>C4.66</t>
  </si>
  <si>
    <t>C4.7</t>
  </si>
  <si>
    <t>Gérer l'environnement du chantier,</t>
  </si>
  <si>
    <t>C4.71</t>
  </si>
  <si>
    <t>C4.72</t>
  </si>
  <si>
    <t>C4.73</t>
  </si>
  <si>
    <t>C5.2</t>
  </si>
  <si>
    <t>Effectuer l'entretien et la maintenance des équipements de chantier,</t>
  </si>
  <si>
    <t>C5.21</t>
  </si>
  <si>
    <t>C5.22</t>
  </si>
  <si>
    <t>C5.23</t>
  </si>
  <si>
    <t>C5.24</t>
  </si>
  <si>
    <t>C5.25</t>
  </si>
  <si>
    <t>C5.3</t>
  </si>
  <si>
    <t>Assurer la maintenance périodique des ouvrages.</t>
  </si>
  <si>
    <t>C5.31</t>
  </si>
  <si>
    <t>C5.32</t>
  </si>
  <si>
    <t>C5.33</t>
  </si>
  <si>
    <r>
      <t xml:space="preserve">Analyser </t>
    </r>
    <r>
      <rPr>
        <sz val="9"/>
        <color theme="1"/>
        <rFont val="Arial"/>
        <family val="2"/>
      </rPr>
      <t>l’environnement du chantier</t>
    </r>
  </si>
  <si>
    <r>
      <t xml:space="preserve">Relever </t>
    </r>
    <r>
      <rPr>
        <sz val="9"/>
        <color theme="1"/>
        <rFont val="Arial"/>
        <family val="2"/>
      </rPr>
      <t>les caractéristiques dimensionnelles et géométriques</t>
    </r>
  </si>
  <si>
    <r>
      <t xml:space="preserve">Vérifier </t>
    </r>
    <r>
      <rPr>
        <sz val="9"/>
        <color theme="1"/>
        <rFont val="Arial"/>
        <family val="2"/>
      </rPr>
      <t>la nature et les caractéristiques des supports</t>
    </r>
  </si>
  <si>
    <r>
      <t xml:space="preserve">Vérifier </t>
    </r>
    <r>
      <rPr>
        <sz val="9"/>
        <color theme="1"/>
        <rFont val="Arial"/>
        <family val="2"/>
      </rPr>
      <t>les éléments de sécurité installés ou à installer sur le chantier</t>
    </r>
  </si>
  <si>
    <r>
      <t xml:space="preserve">Réceptionner </t>
    </r>
    <r>
      <rPr>
        <sz val="9"/>
        <color theme="1"/>
        <rFont val="Arial"/>
        <family val="2"/>
      </rPr>
      <t>l’existant</t>
    </r>
  </si>
  <si>
    <r>
      <t xml:space="preserve">S’équiper </t>
    </r>
    <r>
      <rPr>
        <sz val="9"/>
        <color theme="1"/>
        <rFont val="Arial"/>
        <family val="2"/>
      </rPr>
      <t>des protections individuelles adaptées à la situation de travail sur chantier</t>
    </r>
  </si>
  <si>
    <r>
      <t xml:space="preserve">Vérifier </t>
    </r>
    <r>
      <rPr>
        <sz val="9"/>
        <color theme="1"/>
        <rFont val="Arial"/>
        <family val="2"/>
      </rPr>
      <t>les dispositifs de protection collective du chantier et alerter si nécessaire sa hiérarchie</t>
    </r>
  </si>
  <si>
    <r>
      <t xml:space="preserve">Installer </t>
    </r>
    <r>
      <rPr>
        <sz val="9"/>
        <color theme="1"/>
        <rFont val="Arial"/>
        <family val="2"/>
      </rPr>
      <t>et/ou compléter la mise en place des moyens d’accès et plates-formes de travail adaptés à la situation de chantier</t>
    </r>
  </si>
  <si>
    <r>
      <t xml:space="preserve">Organiser </t>
    </r>
    <r>
      <rPr>
        <sz val="9"/>
        <color theme="1"/>
        <rFont val="Arial"/>
        <family val="2"/>
      </rPr>
      <t>les zones de travail sur le chantier</t>
    </r>
  </si>
  <si>
    <r>
      <t>Protéger</t>
    </r>
    <r>
      <rPr>
        <sz val="9"/>
        <color theme="1"/>
        <rFont val="Arial"/>
        <family val="2"/>
      </rPr>
      <t xml:space="preserve"> l’environnement immédiat du chantier</t>
    </r>
  </si>
  <si>
    <r>
      <t xml:space="preserve">Préparer </t>
    </r>
    <r>
      <rPr>
        <sz val="9"/>
        <color theme="1"/>
        <rFont val="Arial"/>
        <family val="2"/>
      </rPr>
      <t>les matériels, machines électroportatives et outillages adaptés au chantier, Effectuer les raccordements énergétiques</t>
    </r>
  </si>
  <si>
    <r>
      <t xml:space="preserve">Contrôler </t>
    </r>
    <r>
      <rPr>
        <sz val="9"/>
        <color theme="1"/>
        <rFont val="Arial"/>
        <family val="2"/>
      </rPr>
      <t>qualitativement à la réception, en cours et en fin d’opération</t>
    </r>
  </si>
  <si>
    <r>
      <t xml:space="preserve">Contrôler </t>
    </r>
    <r>
      <rPr>
        <sz val="9"/>
        <color theme="1"/>
        <rFont val="Arial"/>
        <family val="2"/>
      </rPr>
      <t>quantitativement à la réception sur chantier, les matériaux, composants, ouvrages</t>
    </r>
  </si>
  <si>
    <r>
      <t>Contrôler</t>
    </r>
    <r>
      <rPr>
        <sz val="9"/>
        <color theme="1"/>
        <rFont val="Arial"/>
        <family val="2"/>
      </rPr>
      <t xml:space="preserve"> l’humidité des bois, des lieux, des supports (bois réceptionnés sur le chantier)</t>
    </r>
  </si>
  <si>
    <r>
      <t xml:space="preserve">Contrôler </t>
    </r>
    <r>
      <rPr>
        <sz val="9"/>
        <color theme="1"/>
        <rFont val="Arial"/>
        <family val="2"/>
      </rPr>
      <t xml:space="preserve">et réceptionner les supports sur chantier </t>
    </r>
  </si>
  <si>
    <r>
      <t xml:space="preserve">Consigner </t>
    </r>
    <r>
      <rPr>
        <sz val="9"/>
        <color theme="1"/>
        <rFont val="Arial"/>
        <family val="2"/>
      </rPr>
      <t>les résultats et rendre compte des défauts constatés</t>
    </r>
  </si>
  <si>
    <r>
      <t xml:space="preserve">Contrôler </t>
    </r>
    <r>
      <rPr>
        <sz val="9"/>
        <color theme="1"/>
        <rFont val="Arial"/>
        <family val="2"/>
      </rPr>
      <t>et valider en fin d’exécution la conformité de l’ouvrage réalisé</t>
    </r>
  </si>
  <si>
    <r>
      <t xml:space="preserve">Repérer </t>
    </r>
    <r>
      <rPr>
        <sz val="9"/>
        <color theme="1"/>
        <rFont val="Arial"/>
        <family val="2"/>
      </rPr>
      <t>et vérifier les référentiels existants</t>
    </r>
  </si>
  <si>
    <r>
      <t xml:space="preserve">Tracer </t>
    </r>
    <r>
      <rPr>
        <sz val="9"/>
        <color theme="1"/>
        <rFont val="Arial"/>
        <family val="2"/>
      </rPr>
      <t xml:space="preserve">l’implantation des éléments et ouvrages </t>
    </r>
  </si>
  <si>
    <r>
      <t xml:space="preserve">Vérifier </t>
    </r>
    <r>
      <rPr>
        <sz val="9"/>
        <color theme="1"/>
        <rFont val="Arial"/>
        <family val="2"/>
      </rPr>
      <t>les réservations existantes</t>
    </r>
  </si>
  <si>
    <r>
      <t xml:space="preserve">Tracer </t>
    </r>
    <r>
      <rPr>
        <sz val="9"/>
        <color theme="1"/>
        <rFont val="Arial"/>
        <family val="2"/>
      </rPr>
      <t>et réaliser des réservations complémentaires</t>
    </r>
  </si>
  <si>
    <r>
      <t xml:space="preserve">Identifier </t>
    </r>
    <r>
      <rPr>
        <sz val="9"/>
        <color theme="1"/>
        <rFont val="Arial"/>
        <family val="2"/>
      </rPr>
      <t>les contraintes de mise en oeuvre, obstacles, réseaux, avancement imprévu ou retard des travaux, etc.</t>
    </r>
  </si>
  <si>
    <r>
      <t>Répartir et approvisionner</t>
    </r>
    <r>
      <rPr>
        <sz val="9"/>
        <color theme="1"/>
        <rFont val="Arial"/>
        <family val="2"/>
      </rPr>
      <t xml:space="preserve"> les ouvrages, composants et matériaux sur les différentes zones de travail du chantier</t>
    </r>
  </si>
  <si>
    <r>
      <t xml:space="preserve">Lever </t>
    </r>
    <r>
      <rPr>
        <sz val="9"/>
        <color theme="1"/>
        <rFont val="Arial"/>
        <family val="2"/>
      </rPr>
      <t>les structures et ossatures bois</t>
    </r>
  </si>
  <si>
    <r>
      <t xml:space="preserve">Poser, régler et fixer </t>
    </r>
    <r>
      <rPr>
        <sz val="9"/>
        <color theme="1"/>
        <rFont val="Arial"/>
        <family val="2"/>
      </rPr>
      <t>les pièces et les éléments de liaison avec le gros oeuvre.</t>
    </r>
  </si>
  <si>
    <r>
      <t xml:space="preserve">Poser, régler et fixer </t>
    </r>
    <r>
      <rPr>
        <sz val="9"/>
        <color theme="1"/>
        <rFont val="Arial"/>
        <family val="2"/>
      </rPr>
      <t>les pièces et les éléments de liaison entre les structures et ossatures</t>
    </r>
  </si>
  <si>
    <r>
      <t xml:space="preserve">Poser, régler et fixer </t>
    </r>
    <r>
      <rPr>
        <sz val="9"/>
        <color theme="1"/>
        <rFont val="Arial"/>
        <family val="2"/>
      </rPr>
      <t>les pièces passantes et de répartition</t>
    </r>
  </si>
  <si>
    <r>
      <t xml:space="preserve">Régler et maintenir </t>
    </r>
    <r>
      <rPr>
        <sz val="9"/>
        <color theme="1"/>
        <rFont val="Arial"/>
        <family val="2"/>
      </rPr>
      <t>provisoirement les structures</t>
    </r>
  </si>
  <si>
    <r>
      <t xml:space="preserve">Contreventer </t>
    </r>
    <r>
      <rPr>
        <sz val="9"/>
        <color theme="1"/>
        <rFont val="Arial"/>
        <family val="2"/>
      </rPr>
      <t>définitivement les structures dans les plans rampants, horizontaux ou verticaux</t>
    </r>
  </si>
  <si>
    <r>
      <t>Réaliser</t>
    </r>
    <r>
      <rPr>
        <sz val="9"/>
        <color theme="1"/>
        <rFont val="Arial"/>
        <family val="2"/>
      </rPr>
      <t xml:space="preserve"> les chevêtres et trémies</t>
    </r>
  </si>
  <si>
    <r>
      <t>Construire</t>
    </r>
    <r>
      <rPr>
        <sz val="9"/>
        <color theme="1"/>
        <rFont val="Arial"/>
        <family val="2"/>
      </rPr>
      <t xml:space="preserve"> des structures par empilage d’éléments</t>
    </r>
  </si>
  <si>
    <r>
      <t xml:space="preserve">Lever ou poser </t>
    </r>
    <r>
      <rPr>
        <sz val="9"/>
        <color theme="1"/>
        <rFont val="Arial"/>
        <family val="2"/>
      </rPr>
      <t>des éléments extérieurs, des structures…</t>
    </r>
  </si>
  <si>
    <r>
      <t xml:space="preserve">Respecter </t>
    </r>
    <r>
      <rPr>
        <sz val="9"/>
        <color theme="1"/>
        <rFont val="Arial"/>
        <family val="2"/>
      </rPr>
      <t>le temps alloué</t>
    </r>
  </si>
  <si>
    <r>
      <t xml:space="preserve">Mettre </t>
    </r>
    <r>
      <rPr>
        <sz val="9"/>
        <color theme="1"/>
        <rFont val="Arial"/>
        <family val="2"/>
      </rPr>
      <t>en oeuvre les produits d’étanchéité à l’air et à l’eau</t>
    </r>
  </si>
  <si>
    <r>
      <t xml:space="preserve">Poser </t>
    </r>
    <r>
      <rPr>
        <sz val="9"/>
        <color theme="1"/>
        <rFont val="Arial"/>
        <family val="2"/>
      </rPr>
      <t>les matériaux et produits d’isolation thermique et acoustique</t>
    </r>
  </si>
  <si>
    <r>
      <t>Mettre</t>
    </r>
    <r>
      <rPr>
        <sz val="9"/>
        <color theme="1"/>
        <rFont val="Arial"/>
        <family val="2"/>
      </rPr>
      <t xml:space="preserve"> en oeuvre les produits et accessoires de protection contre les nuisances extérieures</t>
    </r>
  </si>
  <si>
    <r>
      <t xml:space="preserve">Poser </t>
    </r>
    <r>
      <rPr>
        <sz val="9"/>
        <color theme="1"/>
        <rFont val="Arial"/>
        <family val="2"/>
      </rPr>
      <t>les précadres sur les composants d’ossature bois</t>
    </r>
  </si>
  <si>
    <r>
      <t xml:space="preserve">Installer </t>
    </r>
    <r>
      <rPr>
        <sz val="9"/>
        <color theme="1"/>
        <rFont val="Arial"/>
        <family val="2"/>
      </rPr>
      <t>les menuiseries et fermetures</t>
    </r>
  </si>
  <si>
    <r>
      <t>Régler</t>
    </r>
    <r>
      <rPr>
        <sz val="9"/>
        <color theme="1"/>
        <rFont val="Arial"/>
        <family val="2"/>
      </rPr>
      <t xml:space="preserve"> les mobilités et organes de fonctionnement de l’ouvrage</t>
    </r>
  </si>
  <si>
    <r>
      <t>Poser l</t>
    </r>
    <r>
      <rPr>
        <sz val="9"/>
        <color theme="1"/>
        <rFont val="Arial"/>
        <family val="2"/>
      </rPr>
      <t>es revêtements extérieurs</t>
    </r>
  </si>
  <si>
    <r>
      <t xml:space="preserve">Poser </t>
    </r>
    <r>
      <rPr>
        <sz val="9"/>
        <color theme="1"/>
        <rFont val="Arial"/>
        <family val="2"/>
      </rPr>
      <t>les revêtements intérieurs</t>
    </r>
  </si>
  <si>
    <r>
      <t>Poser</t>
    </r>
    <r>
      <rPr>
        <sz val="9"/>
        <color theme="1"/>
        <rFont val="Arial"/>
        <family val="2"/>
      </rPr>
      <t xml:space="preserve"> les revêtements de plancher</t>
    </r>
  </si>
  <si>
    <r>
      <t>Lever</t>
    </r>
    <r>
      <rPr>
        <sz val="9"/>
        <color theme="1"/>
        <rFont val="Arial"/>
        <family val="2"/>
      </rPr>
      <t xml:space="preserve"> les escaliers droits et balancés</t>
    </r>
  </si>
  <si>
    <r>
      <t>Suivre</t>
    </r>
    <r>
      <rPr>
        <sz val="9"/>
        <color theme="1"/>
        <rFont val="Arial"/>
        <family val="2"/>
      </rPr>
      <t xml:space="preserve"> le déroulement de la mise en oeuvre sur chantier</t>
    </r>
  </si>
  <si>
    <r>
      <t>Contrôler</t>
    </r>
    <r>
      <rPr>
        <sz val="9"/>
        <color theme="1"/>
        <rFont val="Arial"/>
        <family val="2"/>
      </rPr>
      <t xml:space="preserve"> la conformité de l’ouvrage et/ou du produit en cours de réalisation</t>
    </r>
  </si>
  <si>
    <r>
      <t xml:space="preserve">Évaluer </t>
    </r>
    <r>
      <rPr>
        <sz val="9"/>
        <color theme="1"/>
        <rFont val="Arial"/>
        <family val="2"/>
      </rPr>
      <t>les écarts par rapport au planning prévisionnel et leurs conséquences sur les délais</t>
    </r>
  </si>
  <si>
    <r>
      <t>Analyser</t>
    </r>
    <r>
      <rPr>
        <sz val="9"/>
        <color theme="1"/>
        <rFont val="Arial"/>
        <family val="2"/>
      </rPr>
      <t xml:space="preserve"> les problèmes rencontrés et évaluer les différentes solutions</t>
    </r>
  </si>
  <si>
    <r>
      <t xml:space="preserve">Proposer </t>
    </r>
    <r>
      <rPr>
        <sz val="9"/>
        <color theme="1"/>
        <rFont val="Arial"/>
        <family val="2"/>
      </rPr>
      <t>des ajustements et des solutions d’amélioration</t>
    </r>
  </si>
  <si>
    <r>
      <t xml:space="preserve">Consigner </t>
    </r>
    <r>
      <rPr>
        <sz val="9"/>
        <color theme="1"/>
        <rFont val="Arial"/>
        <family val="2"/>
      </rPr>
      <t>et rendre compte</t>
    </r>
  </si>
  <si>
    <r>
      <t xml:space="preserve">Effectuer </t>
    </r>
    <r>
      <rPr>
        <sz val="9"/>
        <color theme="1"/>
        <rFont val="Arial"/>
        <family val="2"/>
      </rPr>
      <t>le tri sélectif des différents types de déchets</t>
    </r>
  </si>
  <si>
    <r>
      <t xml:space="preserve">Évacuer </t>
    </r>
    <r>
      <rPr>
        <sz val="9"/>
        <color theme="1"/>
        <rFont val="Arial"/>
        <family val="2"/>
      </rPr>
      <t>les déchets selon les conditions du chantier et les normes en vigueur</t>
    </r>
  </si>
  <si>
    <r>
      <t xml:space="preserve">Désinstaller et ranger </t>
    </r>
    <r>
      <rPr>
        <sz val="9"/>
        <color theme="1"/>
        <rFont val="Arial"/>
        <family val="2"/>
      </rPr>
      <t>les postes de travail et les zones d’activités en fin de chantier</t>
    </r>
  </si>
  <si>
    <t>Effectuer l'entretien et la maintenance des équipements de chantier</t>
  </si>
  <si>
    <r>
      <t xml:space="preserve">Effectuer </t>
    </r>
    <r>
      <rPr>
        <sz val="9"/>
        <color theme="1"/>
        <rFont val="Arial"/>
        <family val="2"/>
      </rPr>
      <t>l’entretien des machines portatives de chantier</t>
    </r>
  </si>
  <si>
    <r>
      <t xml:space="preserve">Effectuer </t>
    </r>
    <r>
      <rPr>
        <sz val="9"/>
        <color theme="1"/>
        <rFont val="Arial"/>
        <family val="2"/>
      </rPr>
      <t>l’entretien périodique des équipements</t>
    </r>
  </si>
  <si>
    <r>
      <t xml:space="preserve">Vérifier </t>
    </r>
    <r>
      <rPr>
        <sz val="9"/>
        <color theme="1"/>
        <rFont val="Arial"/>
        <family val="2"/>
      </rPr>
      <t>lors du montage/démontage l’état des différents organes</t>
    </r>
  </si>
  <si>
    <r>
      <t>Vérifier</t>
    </r>
    <r>
      <rPr>
        <sz val="9"/>
        <color theme="1"/>
        <rFont val="Arial"/>
        <family val="2"/>
      </rPr>
      <t xml:space="preserve"> les limites de validité</t>
    </r>
  </si>
  <si>
    <r>
      <t>Consigner</t>
    </r>
    <r>
      <rPr>
        <sz val="9"/>
        <color theme="1"/>
        <rFont val="Arial"/>
        <family val="2"/>
      </rPr>
      <t xml:space="preserve"> les interventions pour les matériels et les équipements</t>
    </r>
  </si>
  <si>
    <r>
      <t xml:space="preserve">Réaliser </t>
    </r>
    <r>
      <rPr>
        <sz val="9"/>
        <color theme="1"/>
        <rFont val="Arial"/>
        <family val="2"/>
      </rPr>
      <t>les opérations de maintenance périodique des ouvrages prévues contractuellement</t>
    </r>
  </si>
  <si>
    <r>
      <t xml:space="preserve">Vérifier </t>
    </r>
    <r>
      <rPr>
        <sz val="9"/>
        <color theme="1"/>
        <rFont val="Arial"/>
        <family val="2"/>
      </rPr>
      <t>que les dispositifs de sécurité liés aux opérations de maintenance des ouvrages sont repérés et correctement utilisés et réenclenchés après usage</t>
    </r>
  </si>
  <si>
    <r>
      <t>Consigner l</t>
    </r>
    <r>
      <rPr>
        <sz val="9"/>
        <color theme="1"/>
        <rFont val="Arial"/>
        <family val="2"/>
      </rPr>
      <t>es interventions réalisées sur les ouvrages et les opérations effectuées</t>
    </r>
  </si>
  <si>
    <t>Grille d'évaluation épreuve E33</t>
  </si>
  <si>
    <t>C2.2</t>
  </si>
  <si>
    <t>C2.1</t>
  </si>
  <si>
    <t>C2.3</t>
  </si>
  <si>
    <t>C2.4</t>
  </si>
  <si>
    <t>C2.5</t>
  </si>
  <si>
    <t>C1.3</t>
  </si>
  <si>
    <t>C1.2</t>
  </si>
  <si>
    <t>1.1</t>
  </si>
  <si>
    <t>1.2</t>
  </si>
  <si>
    <t>1.3</t>
  </si>
  <si>
    <t>2.1</t>
  </si>
  <si>
    <t>3.1</t>
  </si>
  <si>
    <t>3.2</t>
  </si>
  <si>
    <t>3.3</t>
  </si>
  <si>
    <t>4.1</t>
  </si>
  <si>
    <t>4.2</t>
  </si>
  <si>
    <t>2.2</t>
  </si>
  <si>
    <t>2.3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</si>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</sst>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6" fillId="6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textRotation="90"/>
    </xf>
    <xf numFmtId="0" fontId="0" fillId="0" borderId="0" xfId="0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5" borderId="11" xfId="0" applyFont="1" applyFill="1" applyBorder="1" applyAlignment="1">
      <alignment vertical="center" wrapText="1"/>
    </xf>
    <xf numFmtId="164" fontId="0" fillId="0" borderId="22" xfId="0" applyNumberForma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/>
    </xf>
    <xf numFmtId="164" fontId="0" fillId="0" borderId="30" xfId="0" applyNumberForma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textRotation="90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5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6" fillId="5" borderId="27" xfId="0" applyFont="1" applyFill="1" applyBorder="1"/>
    <xf numFmtId="0" fontId="5" fillId="0" borderId="0" xfId="0" applyFont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1" fillId="0" borderId="3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1" fillId="2" borderId="3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textRotation="90"/>
    </xf>
    <xf numFmtId="0" fontId="0" fillId="0" borderId="18" xfId="0" applyBorder="1" applyAlignment="1">
      <alignment horizontal="center" textRotation="90"/>
    </xf>
    <xf numFmtId="0" fontId="0" fillId="2" borderId="17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17" xfId="0" applyBorder="1" applyAlignment="1">
      <alignment horizontal="center" textRotation="90" wrapText="1"/>
    </xf>
    <xf numFmtId="0" fontId="0" fillId="0" borderId="18" xfId="0" applyBorder="1" applyAlignment="1">
      <alignment horizontal="center" textRotation="90" wrapText="1"/>
    </xf>
    <xf numFmtId="0" fontId="0" fillId="0" borderId="34" xfId="0" applyBorder="1" applyAlignment="1">
      <alignment horizontal="center" textRotation="90" wrapText="1"/>
    </xf>
    <xf numFmtId="0" fontId="18" fillId="4" borderId="36" xfId="0" quotePrefix="1" applyFont="1" applyFill="1" applyBorder="1" applyAlignment="1">
      <alignment horizontal="center" vertical="center" wrapText="1"/>
    </xf>
    <xf numFmtId="0" fontId="18" fillId="4" borderId="12" xfId="0" quotePrefix="1" applyFont="1" applyFill="1" applyBorder="1" applyAlignment="1">
      <alignment horizontal="center" vertical="center" wrapText="1"/>
    </xf>
    <xf numFmtId="0" fontId="18" fillId="4" borderId="37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2" fontId="14" fillId="3" borderId="14" xfId="0" applyNumberFormat="1" applyFont="1" applyFill="1" applyBorder="1" applyAlignment="1">
      <alignment horizontal="center" vertical="center"/>
    </xf>
    <xf numFmtId="2" fontId="14" fillId="3" borderId="15" xfId="0" applyNumberFormat="1" applyFont="1" applyFill="1" applyBorder="1" applyAlignment="1">
      <alignment horizontal="center" vertical="center"/>
    </xf>
    <xf numFmtId="2" fontId="14" fillId="3" borderId="16" xfId="0" applyNumberFormat="1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wrapText="1"/>
    </xf>
    <xf numFmtId="0" fontId="1" fillId="7" borderId="29" xfId="0" applyFont="1" applyFill="1" applyBorder="1" applyAlignment="1">
      <alignment horizontal="center" wrapText="1"/>
    </xf>
    <xf numFmtId="0" fontId="1" fillId="7" borderId="30" xfId="0" applyFont="1" applyFill="1" applyBorder="1" applyAlignment="1">
      <alignment horizontal="center" wrapText="1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4"/>
  <sheetViews>
    <sheetView windowProtection="1" tabSelected="1" zoomScale="90" zoomScaleNormal="90" workbookViewId="0">
      <selection activeCell="A8" sqref="A8"/>
    </sheetView>
  </sheetViews>
  <sheetFormatPr baseColWidth="10" defaultRowHeight="14.5" x14ac:dyDescent="0.35"/>
  <cols>
    <col min="1" max="1" width="10.453125" customWidth="1"/>
    <col min="2" max="2" width="12.1796875" style="2" bestFit="1" customWidth="1"/>
    <col min="3" max="3" width="56" hidden="1" customWidth="1"/>
    <col min="4" max="4" width="2.81640625" customWidth="1"/>
    <col min="5" max="8" width="5.81640625" customWidth="1"/>
    <col min="9" max="9" width="2.81640625" hidden="1" customWidth="1"/>
    <col min="10" max="10" width="2.81640625" customWidth="1"/>
    <col min="11" max="11" width="5.81640625" style="2" hidden="1" customWidth="1"/>
    <col min="12" max="12" width="2.81640625" style="2" hidden="1" customWidth="1"/>
    <col min="13" max="15" width="7.1796875" style="2" hidden="1" customWidth="1"/>
    <col min="16" max="16" width="2.81640625" customWidth="1"/>
    <col min="17" max="17" width="8.81640625" style="2" customWidth="1"/>
    <col min="18" max="18" width="111.1796875" style="9" customWidth="1"/>
    <col min="19" max="19" width="9.453125" style="2" customWidth="1"/>
    <col min="20" max="20" width="15.1796875" style="9" customWidth="1"/>
    <col min="21" max="22" width="5.1796875" customWidth="1"/>
    <col min="23" max="51" width="3.81640625" customWidth="1"/>
  </cols>
  <sheetData>
    <row r="1" spans="1:20" ht="24" customHeight="1" thickBot="1" x14ac:dyDescent="0.55000000000000004">
      <c r="A1" s="113" t="s">
        <v>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20" ht="37.5" customHeight="1" thickBot="1" x14ac:dyDescent="0.55000000000000004">
      <c r="A2" s="4"/>
      <c r="B2" s="58"/>
      <c r="D2" s="4"/>
      <c r="E2" s="114" t="s">
        <v>77</v>
      </c>
      <c r="F2" s="115"/>
      <c r="G2" s="115"/>
      <c r="H2" s="116"/>
      <c r="K2" s="107" t="s">
        <v>106</v>
      </c>
      <c r="L2" s="4"/>
      <c r="M2" s="103" t="s">
        <v>109</v>
      </c>
      <c r="N2" s="103" t="s">
        <v>108</v>
      </c>
      <c r="O2" s="103" t="s">
        <v>107</v>
      </c>
      <c r="P2" s="4"/>
    </row>
    <row r="3" spans="1:20" ht="28.5" customHeight="1" thickBot="1" x14ac:dyDescent="0.4">
      <c r="A3" s="120" t="s">
        <v>0</v>
      </c>
      <c r="B3" s="121"/>
      <c r="C3" s="45"/>
      <c r="E3" s="122" t="str">
        <f>O42</f>
        <v>Erreur</v>
      </c>
      <c r="F3" s="123"/>
      <c r="G3" s="123"/>
      <c r="H3" s="124"/>
      <c r="K3" s="108"/>
      <c r="L3" s="35"/>
      <c r="M3" s="104"/>
      <c r="N3" s="104"/>
      <c r="O3" s="104"/>
    </row>
    <row r="4" spans="1:20" ht="13.5" customHeight="1" thickBot="1" x14ac:dyDescent="0.4">
      <c r="D4" s="1"/>
      <c r="K4" s="108"/>
      <c r="L4" s="35"/>
      <c r="M4" s="104"/>
      <c r="N4" s="104"/>
      <c r="O4" s="104"/>
      <c r="Q4" s="99" t="s">
        <v>23</v>
      </c>
      <c r="R4" s="100"/>
      <c r="S4" s="105" t="s">
        <v>21</v>
      </c>
      <c r="T4"/>
    </row>
    <row r="5" spans="1:20" ht="19.5" customHeight="1" thickBot="1" x14ac:dyDescent="0.4">
      <c r="A5" s="62" t="s">
        <v>22</v>
      </c>
      <c r="B5" s="61" t="s">
        <v>110</v>
      </c>
      <c r="C5" s="57"/>
      <c r="D5" s="1"/>
      <c r="E5" s="42" t="s">
        <v>1</v>
      </c>
      <c r="F5" s="43" t="s">
        <v>2</v>
      </c>
      <c r="G5" s="43" t="s">
        <v>3</v>
      </c>
      <c r="H5" s="44" t="s">
        <v>4</v>
      </c>
      <c r="K5" s="108"/>
      <c r="L5" s="35"/>
      <c r="M5" s="104"/>
      <c r="N5" s="104"/>
      <c r="O5" s="104"/>
      <c r="Q5" s="101"/>
      <c r="R5" s="102"/>
      <c r="S5" s="106"/>
      <c r="T5"/>
    </row>
    <row r="6" spans="1:20" ht="13.5" customHeight="1" thickBot="1" x14ac:dyDescent="0.4">
      <c r="A6" s="117"/>
      <c r="B6" s="118"/>
      <c r="C6" s="119"/>
      <c r="K6" s="109"/>
      <c r="L6" s="35"/>
      <c r="M6" s="104"/>
      <c r="N6" s="104"/>
      <c r="O6" s="104"/>
      <c r="Q6" s="36" t="s">
        <v>30</v>
      </c>
      <c r="R6" s="81" t="s">
        <v>31</v>
      </c>
      <c r="S6" s="27">
        <f>COUNTIF(B:B,Q6)</f>
        <v>1</v>
      </c>
      <c r="T6"/>
    </row>
    <row r="7" spans="1:20" ht="13.5" customHeight="1" thickBot="1" x14ac:dyDescent="0.4">
      <c r="A7" s="52" t="s">
        <v>386</v>
      </c>
      <c r="B7" s="59" t="s">
        <v>379</v>
      </c>
      <c r="C7" s="21" t="str">
        <f>IF(ISNA(VLOOKUP(B7,'E 21 Candidat N°'!$S$49:$T$54,2,FALSE)),"",(VLOOKUP(B7,'E 21 Candidat N°'!$S$49:$T$54,2,FALSE)))</f>
        <v>Établir les plans d’exécution d’une partie d’ouvrage ou d'un élément</v>
      </c>
      <c r="E7" s="46"/>
      <c r="F7" s="47"/>
      <c r="G7" s="47"/>
      <c r="H7" s="48"/>
      <c r="I7">
        <f t="shared" ref="I7:I37" si="0">IF(A7="","",COUNTA(E7:H7))</f>
        <v>0</v>
      </c>
      <c r="J7" s="63" t="str">
        <f t="shared" ref="J7:J21" si="1">IF(A7="","",IF(I7&gt;1,"◄",(IF(I7&lt;1,"◄",""))))</f>
        <v>◄</v>
      </c>
      <c r="K7" s="41" t="str">
        <f t="shared" ref="K7:K11" si="2">IF(A7="","",IF(J7="◄","Erreur",IF(COUNTA(E7:H7)&gt;0,((IF(E7&lt;&gt;"",0,0)+IF(F7&lt;&gt;"",6.66,0)+IF(G7&lt;&gt;"",13.33,0)+IF(H7&lt;&gt;"",20,0)+0.00001))/COUNTA(E7:H7),"")))</f>
        <v>Erreur</v>
      </c>
      <c r="M7" s="129">
        <v>0.5</v>
      </c>
      <c r="N7" s="69" t="str">
        <f t="shared" ref="N7:N9" si="3">IF(B7="","",IF(J7="◄","!!!",20*M7))</f>
        <v>!!!</v>
      </c>
      <c r="O7" s="70" t="str">
        <f t="shared" ref="O7:O9" si="4">IF(C7="","",IF(J7="◄","!!!",K7*M7))</f>
        <v>!!!</v>
      </c>
      <c r="Q7" s="71" t="s">
        <v>6</v>
      </c>
      <c r="R7" s="72" t="s">
        <v>34</v>
      </c>
      <c r="S7" s="73"/>
      <c r="T7"/>
    </row>
    <row r="8" spans="1:20" ht="13.5" customHeight="1" thickBot="1" x14ac:dyDescent="0.4">
      <c r="A8" s="52" t="s">
        <v>387</v>
      </c>
      <c r="B8" s="59" t="s">
        <v>380</v>
      </c>
      <c r="C8" s="21" t="str">
        <f>IF(ISNA(VLOOKUP(B8,'E 21 Candidat N°'!$S$49:$T$54,2,FALSE)),"",(VLOOKUP(B8,'E 21 Candidat N°'!$S$49:$T$54,2,FALSE)))</f>
        <v>Choisir, adapter et justifier des solutions techniques</v>
      </c>
      <c r="E8" s="49"/>
      <c r="F8" s="50"/>
      <c r="G8" s="50"/>
      <c r="H8" s="51"/>
      <c r="I8">
        <f t="shared" si="0"/>
        <v>0</v>
      </c>
      <c r="J8" s="63" t="str">
        <f t="shared" si="1"/>
        <v>◄</v>
      </c>
      <c r="K8" s="41" t="str">
        <f t="shared" si="2"/>
        <v>Erreur</v>
      </c>
      <c r="M8" s="129">
        <v>0.5</v>
      </c>
      <c r="N8" s="69" t="str">
        <f t="shared" si="3"/>
        <v>!!!</v>
      </c>
      <c r="O8" s="70" t="str">
        <f t="shared" si="4"/>
        <v>!!!</v>
      </c>
      <c r="Q8" s="37" t="s">
        <v>10</v>
      </c>
      <c r="R8" s="23" t="s">
        <v>35</v>
      </c>
      <c r="S8" s="18"/>
      <c r="T8"/>
    </row>
    <row r="9" spans="1:20" ht="13.5" customHeight="1" thickBot="1" x14ac:dyDescent="0.4">
      <c r="A9" s="52" t="s">
        <v>389</v>
      </c>
      <c r="B9" s="59" t="s">
        <v>380</v>
      </c>
      <c r="C9" s="21" t="str">
        <f>IF(ISNA(VLOOKUP(B9,'E 21 Candidat N°'!$S$49:$T$54,2,FALSE)),"",(VLOOKUP(B9,'E 21 Candidat N°'!$S$49:$T$54,2,FALSE)))</f>
        <v>Choisir, adapter et justifier des solutions techniques</v>
      </c>
      <c r="E9" s="49"/>
      <c r="F9" s="50"/>
      <c r="G9" s="50"/>
      <c r="H9" s="51"/>
      <c r="I9">
        <f t="shared" si="0"/>
        <v>0</v>
      </c>
      <c r="J9" s="63" t="str">
        <f t="shared" si="1"/>
        <v>◄</v>
      </c>
      <c r="K9" s="41" t="str">
        <f t="shared" si="2"/>
        <v>Erreur</v>
      </c>
      <c r="M9" s="129">
        <v>0.75</v>
      </c>
      <c r="N9" s="69" t="str">
        <f t="shared" si="3"/>
        <v>!!!</v>
      </c>
      <c r="O9" s="70" t="str">
        <f t="shared" si="4"/>
        <v>!!!</v>
      </c>
      <c r="Q9" s="37" t="s">
        <v>7</v>
      </c>
      <c r="R9" s="23" t="s">
        <v>36</v>
      </c>
      <c r="S9" s="18"/>
      <c r="T9"/>
    </row>
    <row r="10" spans="1:20" ht="13.5" customHeight="1" thickBot="1" x14ac:dyDescent="0.4">
      <c r="A10" s="52" t="s">
        <v>395</v>
      </c>
      <c r="B10" s="59" t="s">
        <v>380</v>
      </c>
      <c r="C10" s="21" t="str">
        <f>IF(ISNA(VLOOKUP(B10,'E 21 Candidat N°'!$S$49:$T$54,2,FALSE)),"",(VLOOKUP(B10,'E 21 Candidat N°'!$S$49:$T$54,2,FALSE)))</f>
        <v>Choisir, adapter et justifier des solutions techniques</v>
      </c>
      <c r="E10" s="49"/>
      <c r="F10" s="50"/>
      <c r="G10" s="50"/>
      <c r="H10" s="51"/>
      <c r="I10">
        <f t="shared" si="0"/>
        <v>0</v>
      </c>
      <c r="J10" s="63" t="str">
        <f t="shared" si="1"/>
        <v>◄</v>
      </c>
      <c r="K10" s="41" t="str">
        <f t="shared" si="2"/>
        <v>Erreur</v>
      </c>
      <c r="M10" s="129">
        <v>1</v>
      </c>
      <c r="N10" s="69" t="str">
        <f>IF(B10="","",IF(J10="◄","!!!",20*M10))</f>
        <v>!!!</v>
      </c>
      <c r="O10" s="70" t="str">
        <f>IF(C10="","",IF(J10="◄","!!!",K10*M10))</f>
        <v>!!!</v>
      </c>
      <c r="Q10" s="37" t="s">
        <v>8</v>
      </c>
      <c r="R10" s="23" t="s">
        <v>37</v>
      </c>
      <c r="S10" s="18"/>
      <c r="T10"/>
    </row>
    <row r="11" spans="1:20" ht="13.5" customHeight="1" thickBot="1" x14ac:dyDescent="0.4">
      <c r="A11" s="52" t="s">
        <v>396</v>
      </c>
      <c r="B11" s="59" t="s">
        <v>30</v>
      </c>
      <c r="C11" s="21" t="str">
        <f>IF(ISNA(VLOOKUP(B11,'E 21 Candidat N°'!$S$49:$T$54,2,FALSE)),"",(VLOOKUP(B11,'E 21 Candidat N°'!$S$49:$T$54,2,FALSE)))</f>
        <v xml:space="preserve">décoder et analyser les données de définition </v>
      </c>
      <c r="E11" s="49"/>
      <c r="F11" s="50"/>
      <c r="G11" s="50"/>
      <c r="H11" s="51"/>
      <c r="I11">
        <f t="shared" si="0"/>
        <v>0</v>
      </c>
      <c r="J11" s="63" t="str">
        <f t="shared" si="1"/>
        <v>◄</v>
      </c>
      <c r="K11" s="41" t="str">
        <f t="shared" si="2"/>
        <v>Erreur</v>
      </c>
      <c r="M11" s="129">
        <v>1</v>
      </c>
      <c r="N11" s="69" t="str">
        <f t="shared" ref="N11:N37" si="5">IF(B11="","",IF(J11="◄","!!!",20*M11))</f>
        <v>!!!</v>
      </c>
      <c r="O11" s="70" t="str">
        <f t="shared" ref="O11:O37" si="6">IF(C11="","",IF(J11="◄","!!!",K11*M11))</f>
        <v>!!!</v>
      </c>
      <c r="Q11" s="37" t="s">
        <v>9</v>
      </c>
      <c r="R11" s="23" t="s">
        <v>38</v>
      </c>
      <c r="S11" s="18"/>
      <c r="T11"/>
    </row>
    <row r="12" spans="1:20" ht="13.5" customHeight="1" thickBot="1" x14ac:dyDescent="0.4">
      <c r="A12" s="52" t="s">
        <v>390</v>
      </c>
      <c r="B12" s="59" t="s">
        <v>380</v>
      </c>
      <c r="C12" s="21" t="str">
        <f>IF(ISNA(VLOOKUP(B12,'E 21 Candidat N°'!$S$49:$T$54,2,FALSE)),"",(VLOOKUP(B12,'E 21 Candidat N°'!$S$49:$T$54,2,FALSE)))</f>
        <v>Choisir, adapter et justifier des solutions techniques</v>
      </c>
      <c r="E12" s="49"/>
      <c r="F12" s="50"/>
      <c r="G12" s="50"/>
      <c r="H12" s="51"/>
      <c r="I12">
        <f t="shared" si="0"/>
        <v>0</v>
      </c>
      <c r="J12" s="63" t="str">
        <f t="shared" si="1"/>
        <v>◄</v>
      </c>
      <c r="K12" s="41" t="str">
        <f>IF(A12="","",IF(J12="◄","Erreur",IF(COUNTA(E12:H12)&gt;0,((IF(E12&lt;&gt;"",0,0)+IF(F12&lt;&gt;"",6.66,0)+IF(G12&lt;&gt;"",13.33,0)+IF(H12&lt;&gt;"",20,0)+0.00001))/COUNTA(E12:H12),"")))</f>
        <v>Erreur</v>
      </c>
      <c r="M12" s="129">
        <v>0.75</v>
      </c>
      <c r="N12" s="69" t="str">
        <f t="shared" si="5"/>
        <v>!!!</v>
      </c>
      <c r="O12" s="70" t="str">
        <f t="shared" si="6"/>
        <v>!!!</v>
      </c>
      <c r="Q12" s="37" t="s">
        <v>11</v>
      </c>
      <c r="R12" s="23" t="s">
        <v>39</v>
      </c>
      <c r="S12" s="18"/>
      <c r="T12"/>
    </row>
    <row r="13" spans="1:20" ht="13.5" customHeight="1" thickBot="1" x14ac:dyDescent="0.4">
      <c r="A13" s="52" t="s">
        <v>393</v>
      </c>
      <c r="B13" s="59" t="s">
        <v>379</v>
      </c>
      <c r="C13" s="21" t="str">
        <f>IF(ISNA(VLOOKUP(B13,'E 21 Candidat N°'!$S$49:$T$54,2,FALSE)),"",(VLOOKUP(B13,'E 21 Candidat N°'!$S$49:$T$54,2,FALSE)))</f>
        <v>Établir les plans d’exécution d’une partie d’ouvrage ou d'un élément</v>
      </c>
      <c r="E13" s="49"/>
      <c r="F13" s="50"/>
      <c r="G13" s="50"/>
      <c r="H13" s="51"/>
      <c r="I13">
        <f t="shared" si="0"/>
        <v>0</v>
      </c>
      <c r="J13" s="63" t="str">
        <f t="shared" si="1"/>
        <v>◄</v>
      </c>
      <c r="K13" s="41" t="str">
        <f t="shared" ref="K13:K37" si="7">IF(A13="","",IF(J13="◄","Erreur",IF(COUNTA(E13:H13)&gt;0,((IF(E13&lt;&gt;"",0,0)+IF(F13&lt;&gt;"",6.66,0)+IF(G13&lt;&gt;"",13.33,0)+IF(H13&lt;&gt;"",20,0)+0.00001))/COUNTA(E13:H13),"")))</f>
        <v>Erreur</v>
      </c>
      <c r="M13" s="129">
        <v>0.75</v>
      </c>
      <c r="N13" s="69" t="str">
        <f t="shared" si="5"/>
        <v>!!!</v>
      </c>
      <c r="O13" s="70" t="str">
        <f t="shared" si="6"/>
        <v>!!!</v>
      </c>
      <c r="Q13" s="74" t="s">
        <v>12</v>
      </c>
      <c r="R13" s="75" t="s">
        <v>40</v>
      </c>
      <c r="S13" s="76"/>
      <c r="T13"/>
    </row>
    <row r="14" spans="1:20" ht="13.5" customHeight="1" thickBot="1" x14ac:dyDescent="0.4">
      <c r="A14" s="52" t="s">
        <v>394</v>
      </c>
      <c r="B14" s="59" t="s">
        <v>381</v>
      </c>
      <c r="C14" s="21" t="str">
        <f>IF(ISNA(VLOOKUP(B14,'E 21 Candidat N°'!$S$49:$T$54,2,FALSE)),"",(VLOOKUP(B14,'E 21 Candidat N°'!$S$49:$T$54,2,FALSE)))</f>
        <v>Établir les quantitatifs de matériaux et composants</v>
      </c>
      <c r="E14" s="49"/>
      <c r="F14" s="50"/>
      <c r="G14" s="50"/>
      <c r="H14" s="51"/>
      <c r="I14">
        <f t="shared" si="0"/>
        <v>0</v>
      </c>
      <c r="J14" s="63" t="str">
        <f t="shared" si="1"/>
        <v>◄</v>
      </c>
      <c r="K14" s="41" t="str">
        <f t="shared" si="7"/>
        <v>Erreur</v>
      </c>
      <c r="M14" s="129">
        <v>0.75</v>
      </c>
      <c r="N14" s="69" t="str">
        <f t="shared" si="5"/>
        <v>!!!</v>
      </c>
      <c r="O14" s="70" t="str">
        <f t="shared" si="6"/>
        <v>!!!</v>
      </c>
      <c r="Q14" s="40" t="s">
        <v>380</v>
      </c>
      <c r="R14" s="55" t="s">
        <v>29</v>
      </c>
      <c r="S14" s="27">
        <f>COUNTIF(B:B,Q14)</f>
        <v>4</v>
      </c>
      <c r="T14"/>
    </row>
    <row r="15" spans="1:20" ht="13.5" customHeight="1" thickBot="1" x14ac:dyDescent="0.4">
      <c r="A15" s="52" t="s">
        <v>397</v>
      </c>
      <c r="B15" s="59" t="s">
        <v>381</v>
      </c>
      <c r="C15" s="21" t="str">
        <f>IF(ISNA(VLOOKUP(B15,'E 21 Candidat N°'!$S$49:$T$54,2,FALSE)),"",(VLOOKUP(B15,'E 21 Candidat N°'!$S$49:$T$54,2,FALSE)))</f>
        <v>Établir les quantitatifs de matériaux et composants</v>
      </c>
      <c r="E15" s="49"/>
      <c r="F15" s="50"/>
      <c r="G15" s="50"/>
      <c r="H15" s="51"/>
      <c r="I15">
        <f t="shared" si="0"/>
        <v>0</v>
      </c>
      <c r="J15" s="63" t="str">
        <f t="shared" si="1"/>
        <v>◄</v>
      </c>
      <c r="K15" s="41" t="str">
        <f t="shared" si="7"/>
        <v>Erreur</v>
      </c>
      <c r="M15" s="129">
        <v>1</v>
      </c>
      <c r="N15" s="69" t="str">
        <f t="shared" si="5"/>
        <v>!!!</v>
      </c>
      <c r="O15" s="70" t="str">
        <f t="shared" si="6"/>
        <v>!!!</v>
      </c>
      <c r="Q15" s="77" t="s">
        <v>13</v>
      </c>
      <c r="R15" s="72" t="s">
        <v>41</v>
      </c>
      <c r="S15" s="73"/>
      <c r="T15"/>
    </row>
    <row r="16" spans="1:20" ht="13.5" customHeight="1" thickBot="1" x14ac:dyDescent="0.4">
      <c r="A16" s="52"/>
      <c r="B16" s="59"/>
      <c r="C16" s="21" t="str">
        <f>IF(ISNA(VLOOKUP(B16,'E 21 Candidat N°'!$S$49:$T$54,2,FALSE)),"",(VLOOKUP(B16,'E 21 Candidat N°'!$S$49:$T$54,2,FALSE)))</f>
        <v/>
      </c>
      <c r="E16" s="49"/>
      <c r="F16" s="50"/>
      <c r="G16" s="50"/>
      <c r="H16" s="51"/>
      <c r="I16" t="str">
        <f t="shared" si="0"/>
        <v/>
      </c>
      <c r="J16" s="63" t="str">
        <f t="shared" si="1"/>
        <v/>
      </c>
      <c r="K16" s="41" t="str">
        <f t="shared" si="7"/>
        <v/>
      </c>
      <c r="M16" s="53"/>
      <c r="N16" s="69" t="str">
        <f t="shared" si="5"/>
        <v/>
      </c>
      <c r="O16" s="70" t="str">
        <f t="shared" si="6"/>
        <v/>
      </c>
      <c r="Q16" s="24" t="s">
        <v>14</v>
      </c>
      <c r="R16" s="23" t="s">
        <v>42</v>
      </c>
      <c r="S16" s="18"/>
      <c r="T16"/>
    </row>
    <row r="17" spans="1:20" ht="13.5" customHeight="1" thickBot="1" x14ac:dyDescent="0.4">
      <c r="A17" s="52"/>
      <c r="B17" s="59"/>
      <c r="C17" s="21" t="str">
        <f>IF(ISNA(VLOOKUP(B17,'E 21 Candidat N°'!$S$49:$T$54,2,FALSE)),"",(VLOOKUP(B17,'E 21 Candidat N°'!$S$49:$T$54,2,FALSE)))</f>
        <v/>
      </c>
      <c r="E17" s="49"/>
      <c r="F17" s="50"/>
      <c r="G17" s="50"/>
      <c r="H17" s="51"/>
      <c r="I17" t="str">
        <f t="shared" si="0"/>
        <v/>
      </c>
      <c r="J17" s="63" t="str">
        <f t="shared" si="1"/>
        <v/>
      </c>
      <c r="K17" s="41" t="str">
        <f t="shared" si="7"/>
        <v/>
      </c>
      <c r="M17" s="53"/>
      <c r="N17" s="69" t="str">
        <f t="shared" si="5"/>
        <v/>
      </c>
      <c r="O17" s="70" t="str">
        <f t="shared" si="6"/>
        <v/>
      </c>
      <c r="Q17" s="24" t="s">
        <v>15</v>
      </c>
      <c r="R17" s="23" t="s">
        <v>43</v>
      </c>
      <c r="S17" s="18"/>
      <c r="T17"/>
    </row>
    <row r="18" spans="1:20" ht="13.5" customHeight="1" thickBot="1" x14ac:dyDescent="0.4">
      <c r="A18" s="52"/>
      <c r="B18" s="59"/>
      <c r="C18" s="21" t="str">
        <f>IF(ISNA(VLOOKUP(B18,'E 21 Candidat N°'!$S$49:$T$54,2,FALSE)),"",(VLOOKUP(B18,'E 21 Candidat N°'!$S$49:$T$54,2,FALSE)))</f>
        <v/>
      </c>
      <c r="E18" s="49"/>
      <c r="F18" s="50"/>
      <c r="G18" s="50"/>
      <c r="H18" s="51"/>
      <c r="I18" t="str">
        <f t="shared" si="0"/>
        <v/>
      </c>
      <c r="J18" s="63" t="str">
        <f t="shared" si="1"/>
        <v/>
      </c>
      <c r="K18" s="41" t="str">
        <f t="shared" si="7"/>
        <v/>
      </c>
      <c r="M18" s="53"/>
      <c r="N18" s="69" t="str">
        <f t="shared" si="5"/>
        <v/>
      </c>
      <c r="O18" s="70" t="str">
        <f t="shared" si="6"/>
        <v/>
      </c>
      <c r="Q18" s="24" t="s">
        <v>16</v>
      </c>
      <c r="R18" s="23" t="s">
        <v>44</v>
      </c>
      <c r="S18" s="18"/>
      <c r="T18"/>
    </row>
    <row r="19" spans="1:20" ht="13.5" customHeight="1" thickBot="1" x14ac:dyDescent="0.4">
      <c r="A19" s="52"/>
      <c r="B19" s="59"/>
      <c r="C19" s="21" t="str">
        <f>IF(ISNA(VLOOKUP(B19,'E 21 Candidat N°'!$S$49:$T$54,2,FALSE)),"",(VLOOKUP(B19,'E 21 Candidat N°'!$S$49:$T$54,2,FALSE)))</f>
        <v/>
      </c>
      <c r="E19" s="49"/>
      <c r="F19" s="50"/>
      <c r="G19" s="50"/>
      <c r="H19" s="51"/>
      <c r="I19" t="str">
        <f t="shared" si="0"/>
        <v/>
      </c>
      <c r="J19" s="63" t="str">
        <f t="shared" si="1"/>
        <v/>
      </c>
      <c r="K19" s="41" t="str">
        <f t="shared" si="7"/>
        <v/>
      </c>
      <c r="M19" s="54"/>
      <c r="N19" s="69" t="str">
        <f t="shared" si="5"/>
        <v/>
      </c>
      <c r="O19" s="70" t="str">
        <f t="shared" si="6"/>
        <v/>
      </c>
      <c r="Q19" s="24" t="s">
        <v>58</v>
      </c>
      <c r="R19" s="23" t="s">
        <v>45</v>
      </c>
      <c r="S19" s="18"/>
      <c r="T19"/>
    </row>
    <row r="20" spans="1:20" ht="13.5" customHeight="1" thickBot="1" x14ac:dyDescent="0.4">
      <c r="A20" s="52"/>
      <c r="B20" s="59"/>
      <c r="C20" s="21" t="str">
        <f>IF(ISNA(VLOOKUP(B20,'E 21 Candidat N°'!$S$49:$T$54,2,FALSE)),"",(VLOOKUP(B20,'E 21 Candidat N°'!$S$49:$T$54,2,FALSE)))</f>
        <v/>
      </c>
      <c r="E20" s="49"/>
      <c r="F20" s="50"/>
      <c r="G20" s="50"/>
      <c r="H20" s="51"/>
      <c r="I20" t="str">
        <f t="shared" si="0"/>
        <v/>
      </c>
      <c r="J20" s="63" t="str">
        <f t="shared" si="1"/>
        <v/>
      </c>
      <c r="K20" s="41" t="str">
        <f t="shared" si="7"/>
        <v/>
      </c>
      <c r="M20" s="54"/>
      <c r="N20" s="69" t="str">
        <f t="shared" si="5"/>
        <v/>
      </c>
      <c r="O20" s="70" t="str">
        <f t="shared" si="6"/>
        <v/>
      </c>
      <c r="Q20" s="24" t="s">
        <v>59</v>
      </c>
      <c r="R20" s="23" t="s">
        <v>46</v>
      </c>
      <c r="S20" s="18"/>
      <c r="T20"/>
    </row>
    <row r="21" spans="1:20" ht="13.5" customHeight="1" thickBot="1" x14ac:dyDescent="0.4">
      <c r="A21" s="52"/>
      <c r="B21" s="59"/>
      <c r="C21" s="21" t="str">
        <f>IF(ISNA(VLOOKUP(B21,'E 21 Candidat N°'!$S$49:$T$54,2,FALSE)),"",(VLOOKUP(B21,'E 21 Candidat N°'!$S$49:$T$54,2,FALSE)))</f>
        <v/>
      </c>
      <c r="E21" s="49"/>
      <c r="F21" s="50"/>
      <c r="G21" s="50"/>
      <c r="H21" s="51"/>
      <c r="I21" t="str">
        <f t="shared" si="0"/>
        <v/>
      </c>
      <c r="J21" s="63" t="str">
        <f t="shared" si="1"/>
        <v/>
      </c>
      <c r="K21" s="41" t="str">
        <f t="shared" si="7"/>
        <v/>
      </c>
      <c r="M21" s="54"/>
      <c r="N21" s="69" t="str">
        <f t="shared" si="5"/>
        <v/>
      </c>
      <c r="O21" s="70" t="str">
        <f t="shared" si="6"/>
        <v/>
      </c>
      <c r="Q21" s="24" t="s">
        <v>60</v>
      </c>
      <c r="R21" s="23" t="s">
        <v>47</v>
      </c>
      <c r="S21" s="18"/>
      <c r="T21"/>
    </row>
    <row r="22" spans="1:20" ht="13.5" customHeight="1" thickBot="1" x14ac:dyDescent="0.4">
      <c r="A22" s="52"/>
      <c r="B22" s="59"/>
      <c r="C22" s="21" t="str">
        <f>IF(ISNA(VLOOKUP(B22,'E 21 Candidat N°'!$S$49:$T$54,2,FALSE)),"",(VLOOKUP(B22,'E 21 Candidat N°'!$S$49:$T$54,2,FALSE)))</f>
        <v/>
      </c>
      <c r="E22" s="49"/>
      <c r="F22" s="50"/>
      <c r="G22" s="50"/>
      <c r="H22" s="51"/>
      <c r="I22" t="str">
        <f>IF(A22="","",COUNTA(E22:H22))</f>
        <v/>
      </c>
      <c r="J22" s="63" t="str">
        <f>IF(A22="","",IF(I22&gt;1,"◄",(IF(I22&lt;1,"◄",""))))</f>
        <v/>
      </c>
      <c r="K22" s="41" t="str">
        <f t="shared" si="7"/>
        <v/>
      </c>
      <c r="M22" s="54"/>
      <c r="N22" s="69" t="str">
        <f t="shared" si="5"/>
        <v/>
      </c>
      <c r="O22" s="70" t="str">
        <f t="shared" si="6"/>
        <v/>
      </c>
      <c r="Q22" s="78" t="s">
        <v>61</v>
      </c>
      <c r="R22" s="75" t="s">
        <v>48</v>
      </c>
      <c r="S22" s="76"/>
      <c r="T22"/>
    </row>
    <row r="23" spans="1:20" ht="13.5" customHeight="1" thickBot="1" x14ac:dyDescent="0.4">
      <c r="A23" s="52"/>
      <c r="B23" s="59"/>
      <c r="C23" s="21" t="str">
        <f>IF(ISNA(VLOOKUP(B23,'E 21 Candidat N°'!$S$49:$T$54,2,FALSE)),"",(VLOOKUP(B23,'E 21 Candidat N°'!$S$49:$T$54,2,FALSE)))</f>
        <v/>
      </c>
      <c r="E23" s="49"/>
      <c r="F23" s="50"/>
      <c r="G23" s="50"/>
      <c r="H23" s="51"/>
      <c r="I23" t="str">
        <f t="shared" si="0"/>
        <v/>
      </c>
      <c r="J23" s="63" t="str">
        <f t="shared" ref="J23:J37" si="8">IF(A23="","",IF(I23&gt;1,"◄",(IF(I23&lt;1,"◄",""))))</f>
        <v/>
      </c>
      <c r="K23" s="41" t="str">
        <f t="shared" si="7"/>
        <v/>
      </c>
      <c r="M23" s="54"/>
      <c r="N23" s="69" t="str">
        <f t="shared" si="5"/>
        <v/>
      </c>
      <c r="O23" s="70" t="str">
        <f t="shared" si="6"/>
        <v/>
      </c>
      <c r="Q23" s="27" t="s">
        <v>379</v>
      </c>
      <c r="R23" s="55" t="s">
        <v>32</v>
      </c>
      <c r="S23" s="27">
        <f>COUNTIF(B:B,Q23)</f>
        <v>2</v>
      </c>
      <c r="T23"/>
    </row>
    <row r="24" spans="1:20" ht="13.5" customHeight="1" thickBot="1" x14ac:dyDescent="0.4">
      <c r="A24" s="52"/>
      <c r="B24" s="59"/>
      <c r="C24" s="21" t="str">
        <f>IF(ISNA(VLOOKUP(B24,'E 21 Candidat N°'!$S$49:$T$54,2,FALSE)),"",(VLOOKUP(B24,'E 21 Candidat N°'!$S$49:$T$54,2,FALSE)))</f>
        <v/>
      </c>
      <c r="E24" s="49"/>
      <c r="F24" s="50"/>
      <c r="G24" s="50"/>
      <c r="H24" s="51"/>
      <c r="I24" t="str">
        <f t="shared" si="0"/>
        <v/>
      </c>
      <c r="J24" s="63" t="str">
        <f t="shared" si="8"/>
        <v/>
      </c>
      <c r="K24" s="41" t="str">
        <f t="shared" si="7"/>
        <v/>
      </c>
      <c r="M24" s="54"/>
      <c r="N24" s="69" t="str">
        <f t="shared" si="5"/>
        <v/>
      </c>
      <c r="O24" s="70" t="str">
        <f t="shared" si="6"/>
        <v/>
      </c>
      <c r="Q24" s="79" t="s">
        <v>17</v>
      </c>
      <c r="R24" s="72" t="s">
        <v>49</v>
      </c>
      <c r="S24" s="73"/>
      <c r="T24"/>
    </row>
    <row r="25" spans="1:20" ht="13.5" customHeight="1" thickBot="1" x14ac:dyDescent="0.4">
      <c r="A25" s="52"/>
      <c r="B25" s="59"/>
      <c r="C25" s="21" t="str">
        <f>IF(ISNA(VLOOKUP(B25,'E 21 Candidat N°'!$S$49:$T$54,2,FALSE)),"",(VLOOKUP(B25,'E 21 Candidat N°'!$S$49:$T$54,2,FALSE)))</f>
        <v/>
      </c>
      <c r="E25" s="49"/>
      <c r="F25" s="50"/>
      <c r="G25" s="50"/>
      <c r="H25" s="51"/>
      <c r="I25" t="str">
        <f t="shared" si="0"/>
        <v/>
      </c>
      <c r="J25" s="63" t="str">
        <f t="shared" si="8"/>
        <v/>
      </c>
      <c r="K25" s="41" t="str">
        <f t="shared" si="7"/>
        <v/>
      </c>
      <c r="M25" s="54"/>
      <c r="N25" s="69" t="str">
        <f t="shared" si="5"/>
        <v/>
      </c>
      <c r="O25" s="70" t="str">
        <f t="shared" si="6"/>
        <v/>
      </c>
      <c r="Q25" s="19" t="s">
        <v>62</v>
      </c>
      <c r="R25" s="23" t="s">
        <v>50</v>
      </c>
      <c r="S25" s="18"/>
      <c r="T25"/>
    </row>
    <row r="26" spans="1:20" ht="13.5" customHeight="1" thickBot="1" x14ac:dyDescent="0.4">
      <c r="A26" s="52"/>
      <c r="B26" s="59"/>
      <c r="C26" s="21" t="str">
        <f>IF(ISNA(VLOOKUP(B26,'E 21 Candidat N°'!$S$49:$T$54,2,FALSE)),"",(VLOOKUP(B26,'E 21 Candidat N°'!$S$49:$T$54,2,FALSE)))</f>
        <v/>
      </c>
      <c r="E26" s="49"/>
      <c r="F26" s="50"/>
      <c r="G26" s="50"/>
      <c r="H26" s="51"/>
      <c r="I26" t="str">
        <f t="shared" si="0"/>
        <v/>
      </c>
      <c r="J26" s="63" t="str">
        <f t="shared" si="8"/>
        <v/>
      </c>
      <c r="K26" s="41" t="str">
        <f t="shared" si="7"/>
        <v/>
      </c>
      <c r="M26" s="54"/>
      <c r="N26" s="69" t="str">
        <f t="shared" si="5"/>
        <v/>
      </c>
      <c r="O26" s="70" t="str">
        <f t="shared" si="6"/>
        <v/>
      </c>
      <c r="Q26" s="80" t="s">
        <v>63</v>
      </c>
      <c r="R26" s="75" t="s">
        <v>51</v>
      </c>
      <c r="S26" s="76"/>
      <c r="T26"/>
    </row>
    <row r="27" spans="1:20" ht="13.5" customHeight="1" thickBot="1" x14ac:dyDescent="0.4">
      <c r="A27" s="52"/>
      <c r="B27" s="59"/>
      <c r="C27" s="21" t="str">
        <f>IF(ISNA(VLOOKUP(B27,'E 21 Candidat N°'!$S$49:$T$54,2,FALSE)),"",(VLOOKUP(B27,'E 21 Candidat N°'!$S$49:$T$54,2,FALSE)))</f>
        <v/>
      </c>
      <c r="E27" s="49"/>
      <c r="F27" s="50"/>
      <c r="G27" s="50"/>
      <c r="H27" s="51"/>
      <c r="I27" t="str">
        <f t="shared" si="0"/>
        <v/>
      </c>
      <c r="J27" s="63" t="str">
        <f t="shared" si="8"/>
        <v/>
      </c>
      <c r="K27" s="41" t="str">
        <f t="shared" si="7"/>
        <v/>
      </c>
      <c r="M27" s="54"/>
      <c r="N27" s="69" t="str">
        <f t="shared" si="5"/>
        <v/>
      </c>
      <c r="O27" s="70" t="str">
        <f t="shared" si="6"/>
        <v/>
      </c>
      <c r="Q27" s="27" t="s">
        <v>381</v>
      </c>
      <c r="R27" s="81" t="s">
        <v>33</v>
      </c>
      <c r="S27" s="27">
        <f>COUNTIF(B:B,Q27)</f>
        <v>2</v>
      </c>
      <c r="T27"/>
    </row>
    <row r="28" spans="1:20" ht="13.5" customHeight="1" thickBot="1" x14ac:dyDescent="0.4">
      <c r="A28" s="52"/>
      <c r="B28" s="59"/>
      <c r="C28" s="21" t="str">
        <f>IF(ISNA(VLOOKUP(B28,'E 21 Candidat N°'!$S$49:$T$54,2,FALSE)),"",(VLOOKUP(B28,'E 21 Candidat N°'!$S$49:$T$54,2,FALSE)))</f>
        <v/>
      </c>
      <c r="E28" s="49"/>
      <c r="F28" s="50"/>
      <c r="G28" s="50"/>
      <c r="H28" s="51"/>
      <c r="I28" t="str">
        <f t="shared" si="0"/>
        <v/>
      </c>
      <c r="J28" s="63" t="str">
        <f t="shared" si="8"/>
        <v/>
      </c>
      <c r="K28" s="41" t="str">
        <f t="shared" si="7"/>
        <v/>
      </c>
      <c r="M28" s="54"/>
      <c r="N28" s="69" t="str">
        <f t="shared" si="5"/>
        <v/>
      </c>
      <c r="O28" s="70" t="str">
        <f t="shared" si="6"/>
        <v/>
      </c>
      <c r="Q28" s="82" t="s">
        <v>18</v>
      </c>
      <c r="R28" s="72" t="s">
        <v>52</v>
      </c>
      <c r="S28" s="73"/>
      <c r="T28"/>
    </row>
    <row r="29" spans="1:20" ht="13.5" customHeight="1" thickBot="1" x14ac:dyDescent="0.4">
      <c r="A29" s="52"/>
      <c r="B29" s="59"/>
      <c r="C29" s="21" t="str">
        <f>IF(ISNA(VLOOKUP(B29,'E 21 Candidat N°'!$S$49:$T$54,2,FALSE)),"",(VLOOKUP(B29,'E 21 Candidat N°'!$S$49:$T$54,2,FALSE)))</f>
        <v/>
      </c>
      <c r="E29" s="49"/>
      <c r="F29" s="50"/>
      <c r="G29" s="50"/>
      <c r="H29" s="51"/>
      <c r="I29" t="str">
        <f t="shared" si="0"/>
        <v/>
      </c>
      <c r="J29" s="63" t="str">
        <f t="shared" si="8"/>
        <v/>
      </c>
      <c r="K29" s="41" t="str">
        <f t="shared" si="7"/>
        <v/>
      </c>
      <c r="M29" s="54"/>
      <c r="N29" s="69" t="str">
        <f t="shared" si="5"/>
        <v/>
      </c>
      <c r="O29" s="70" t="str">
        <f t="shared" si="6"/>
        <v/>
      </c>
      <c r="Q29" s="25" t="s">
        <v>19</v>
      </c>
      <c r="R29" s="23" t="s">
        <v>53</v>
      </c>
      <c r="S29" s="18"/>
      <c r="T29"/>
    </row>
    <row r="30" spans="1:20" ht="13.5" customHeight="1" thickBot="1" x14ac:dyDescent="0.4">
      <c r="A30" s="52"/>
      <c r="B30" s="59"/>
      <c r="C30" s="21" t="str">
        <f>IF(ISNA(VLOOKUP(B30,'E 21 Candidat N°'!$S$49:$T$54,2,FALSE)),"",(VLOOKUP(B30,'E 21 Candidat N°'!$S$49:$T$54,2,FALSE)))</f>
        <v/>
      </c>
      <c r="E30" s="49"/>
      <c r="F30" s="50"/>
      <c r="G30" s="50"/>
      <c r="H30" s="51"/>
      <c r="I30" t="str">
        <f t="shared" si="0"/>
        <v/>
      </c>
      <c r="J30" s="63" t="str">
        <f t="shared" si="8"/>
        <v/>
      </c>
      <c r="K30" s="41" t="str">
        <f t="shared" si="7"/>
        <v/>
      </c>
      <c r="M30" s="54"/>
      <c r="N30" s="69" t="str">
        <f t="shared" si="5"/>
        <v/>
      </c>
      <c r="O30" s="70" t="str">
        <f t="shared" si="6"/>
        <v/>
      </c>
      <c r="Q30" s="25" t="s">
        <v>20</v>
      </c>
      <c r="R30" s="23" t="s">
        <v>54</v>
      </c>
      <c r="S30" s="18"/>
      <c r="T30"/>
    </row>
    <row r="31" spans="1:20" ht="13.5" customHeight="1" thickBot="1" x14ac:dyDescent="0.4">
      <c r="A31" s="52"/>
      <c r="B31" s="59"/>
      <c r="C31" s="21" t="str">
        <f>IF(ISNA(VLOOKUP(B31,'E 21 Candidat N°'!$S$49:$T$54,2,FALSE)),"",(VLOOKUP(B31,'E 21 Candidat N°'!$S$49:$T$54,2,FALSE)))</f>
        <v/>
      </c>
      <c r="E31" s="49"/>
      <c r="F31" s="50"/>
      <c r="G31" s="50"/>
      <c r="H31" s="51"/>
      <c r="I31" t="str">
        <f t="shared" si="0"/>
        <v/>
      </c>
      <c r="J31" s="63" t="str">
        <f t="shared" si="8"/>
        <v/>
      </c>
      <c r="K31" s="41" t="str">
        <f t="shared" si="7"/>
        <v/>
      </c>
      <c r="M31" s="54"/>
      <c r="N31" s="69" t="str">
        <f t="shared" si="5"/>
        <v/>
      </c>
      <c r="O31" s="70" t="str">
        <f t="shared" si="6"/>
        <v/>
      </c>
      <c r="Q31" s="25" t="s">
        <v>64</v>
      </c>
      <c r="R31" s="23" t="s">
        <v>55</v>
      </c>
      <c r="S31" s="18"/>
      <c r="T31"/>
    </row>
    <row r="32" spans="1:20" ht="13.5" customHeight="1" thickBot="1" x14ac:dyDescent="0.4">
      <c r="A32" s="52"/>
      <c r="B32" s="59"/>
      <c r="C32" s="21" t="str">
        <f>IF(ISNA(VLOOKUP(B32,'E 21 Candidat N°'!$S$49:$T$54,2,FALSE)),"",(VLOOKUP(B32,'E 21 Candidat N°'!$S$49:$T$54,2,FALSE)))</f>
        <v/>
      </c>
      <c r="E32" s="49"/>
      <c r="F32" s="50"/>
      <c r="G32" s="50"/>
      <c r="H32" s="51"/>
      <c r="I32" t="str">
        <f t="shared" si="0"/>
        <v/>
      </c>
      <c r="J32" s="63" t="str">
        <f t="shared" si="8"/>
        <v/>
      </c>
      <c r="K32" s="41" t="str">
        <f t="shared" si="7"/>
        <v/>
      </c>
      <c r="M32" s="54"/>
      <c r="N32" s="69" t="str">
        <f t="shared" si="5"/>
        <v/>
      </c>
      <c r="O32" s="70" t="str">
        <f t="shared" si="6"/>
        <v/>
      </c>
      <c r="Q32" s="25" t="s">
        <v>65</v>
      </c>
      <c r="R32" s="23" t="s">
        <v>56</v>
      </c>
      <c r="S32" s="18"/>
      <c r="T32"/>
    </row>
    <row r="33" spans="1:27" ht="13.5" customHeight="1" thickBot="1" x14ac:dyDescent="0.4">
      <c r="A33" s="52"/>
      <c r="B33" s="59"/>
      <c r="C33" s="21" t="str">
        <f>IF(ISNA(VLOOKUP(B33,'E 21 Candidat N°'!$S$49:$T$54,2,FALSE)),"",(VLOOKUP(B33,'E 21 Candidat N°'!$S$49:$T$54,2,FALSE)))</f>
        <v/>
      </c>
      <c r="E33" s="49"/>
      <c r="F33" s="50"/>
      <c r="G33" s="50"/>
      <c r="H33" s="51"/>
      <c r="I33" t="str">
        <f t="shared" si="0"/>
        <v/>
      </c>
      <c r="J33" s="63" t="str">
        <f t="shared" si="8"/>
        <v/>
      </c>
      <c r="K33" s="41" t="str">
        <f t="shared" si="7"/>
        <v/>
      </c>
      <c r="M33" s="54"/>
      <c r="N33" s="69" t="str">
        <f t="shared" si="5"/>
        <v/>
      </c>
      <c r="O33" s="70" t="str">
        <f t="shared" si="6"/>
        <v/>
      </c>
      <c r="Q33" s="26" t="s">
        <v>66</v>
      </c>
      <c r="R33" s="28" t="s">
        <v>57</v>
      </c>
      <c r="S33" s="20"/>
      <c r="T33"/>
    </row>
    <row r="34" spans="1:27" ht="13.5" customHeight="1" thickBot="1" x14ac:dyDescent="0.4">
      <c r="A34" s="52"/>
      <c r="B34" s="59"/>
      <c r="C34" s="21" t="str">
        <f>IF(ISNA(VLOOKUP(B34,'E 21 Candidat N°'!$S$49:$T$54,2,FALSE)),"",(VLOOKUP(B34,'E 21 Candidat N°'!$S$49:$T$54,2,FALSE)))</f>
        <v/>
      </c>
      <c r="E34" s="49"/>
      <c r="F34" s="50"/>
      <c r="G34" s="50"/>
      <c r="H34" s="51"/>
      <c r="I34" t="str">
        <f t="shared" si="0"/>
        <v/>
      </c>
      <c r="J34" s="63" t="str">
        <f t="shared" si="8"/>
        <v/>
      </c>
      <c r="K34" s="41" t="str">
        <f t="shared" si="7"/>
        <v/>
      </c>
      <c r="M34" s="54"/>
      <c r="N34" s="69" t="str">
        <f t="shared" si="5"/>
        <v/>
      </c>
      <c r="O34" s="70" t="str">
        <f t="shared" si="6"/>
        <v/>
      </c>
    </row>
    <row r="35" spans="1:27" ht="13.5" customHeight="1" thickBot="1" x14ac:dyDescent="0.4">
      <c r="A35" s="52"/>
      <c r="B35" s="59"/>
      <c r="C35" s="21" t="str">
        <f>IF(ISNA(VLOOKUP(B35,'E 21 Candidat N°'!$S$49:$T$54,2,FALSE)),"",(VLOOKUP(B35,'E 21 Candidat N°'!$S$49:$T$54,2,FALSE)))</f>
        <v/>
      </c>
      <c r="E35" s="49"/>
      <c r="F35" s="50"/>
      <c r="G35" s="50"/>
      <c r="H35" s="51"/>
      <c r="I35" t="str">
        <f t="shared" si="0"/>
        <v/>
      </c>
      <c r="J35" s="63" t="str">
        <f t="shared" si="8"/>
        <v/>
      </c>
      <c r="K35" s="41" t="str">
        <f t="shared" si="7"/>
        <v/>
      </c>
      <c r="M35" s="54"/>
      <c r="N35" s="69" t="str">
        <f t="shared" si="5"/>
        <v/>
      </c>
      <c r="O35" s="70" t="str">
        <f t="shared" si="6"/>
        <v/>
      </c>
    </row>
    <row r="36" spans="1:27" ht="13.5" customHeight="1" thickBot="1" x14ac:dyDescent="0.4">
      <c r="A36" s="52"/>
      <c r="B36" s="59"/>
      <c r="C36" s="21" t="str">
        <f>IF(ISNA(VLOOKUP(B36,'E 21 Candidat N°'!$S$49:$T$54,2,FALSE)),"",(VLOOKUP(B36,'E 21 Candidat N°'!$S$49:$T$54,2,FALSE)))</f>
        <v/>
      </c>
      <c r="E36" s="49"/>
      <c r="F36" s="50"/>
      <c r="G36" s="50"/>
      <c r="H36" s="51"/>
      <c r="I36" t="str">
        <f t="shared" si="0"/>
        <v/>
      </c>
      <c r="J36" s="63" t="str">
        <f t="shared" si="8"/>
        <v/>
      </c>
      <c r="K36" s="41" t="str">
        <f t="shared" si="7"/>
        <v/>
      </c>
      <c r="M36" s="54"/>
      <c r="N36" s="69" t="str">
        <f t="shared" si="5"/>
        <v/>
      </c>
      <c r="O36" s="70" t="str">
        <f t="shared" si="6"/>
        <v/>
      </c>
    </row>
    <row r="37" spans="1:27" ht="13.5" customHeight="1" x14ac:dyDescent="0.35">
      <c r="A37" s="52"/>
      <c r="B37" s="59"/>
      <c r="C37" s="21"/>
      <c r="E37" s="49"/>
      <c r="F37" s="50"/>
      <c r="G37" s="50"/>
      <c r="H37" s="51"/>
      <c r="I37" t="str">
        <f t="shared" si="0"/>
        <v/>
      </c>
      <c r="J37" s="63" t="str">
        <f t="shared" si="8"/>
        <v/>
      </c>
      <c r="K37" s="41" t="str">
        <f t="shared" si="7"/>
        <v/>
      </c>
      <c r="M37" s="54"/>
      <c r="N37" s="69" t="str">
        <f t="shared" si="5"/>
        <v/>
      </c>
      <c r="O37" s="70" t="str">
        <f t="shared" si="6"/>
        <v/>
      </c>
    </row>
    <row r="38" spans="1:27" s="66" customFormat="1" ht="13.5" customHeight="1" x14ac:dyDescent="0.35">
      <c r="A38" s="64"/>
      <c r="B38" s="64"/>
      <c r="C38" s="65" t="s">
        <v>114</v>
      </c>
      <c r="E38" s="67"/>
      <c r="F38" s="67"/>
      <c r="G38" s="67"/>
      <c r="H38" s="67"/>
      <c r="K38" s="67"/>
      <c r="L38" s="67"/>
      <c r="M38" s="67"/>
      <c r="N38" s="67">
        <f>COUNTIFS(N7:N36,"!!!")</f>
        <v>9</v>
      </c>
      <c r="O38" s="67">
        <f>COUNTIFS(O7:O36,"!!!")</f>
        <v>9</v>
      </c>
      <c r="Q38" s="67"/>
      <c r="R38" s="68"/>
      <c r="S38" s="67"/>
      <c r="T38" s="68"/>
    </row>
    <row r="39" spans="1:27" ht="93" customHeight="1" x14ac:dyDescent="0.35">
      <c r="A39" s="110" t="s">
        <v>112</v>
      </c>
      <c r="B39" s="111"/>
      <c r="C39" s="111"/>
      <c r="D39" s="111"/>
      <c r="E39" s="111"/>
      <c r="F39" s="112"/>
      <c r="G39" s="2"/>
      <c r="H39" s="2"/>
      <c r="N39" s="33" t="s">
        <v>78</v>
      </c>
      <c r="O39" s="33" t="s">
        <v>79</v>
      </c>
    </row>
    <row r="40" spans="1:27" ht="21.75" customHeight="1" x14ac:dyDescent="0.35">
      <c r="I40" s="32"/>
      <c r="J40" s="32"/>
      <c r="K40" s="32"/>
      <c r="L40" s="32"/>
      <c r="M40" s="32"/>
      <c r="N40" s="34" t="str">
        <f>IF(OR(N38&gt;1,N38=1),"!!!",SUM(N7:N37))</f>
        <v>!!!</v>
      </c>
      <c r="O40" s="34" t="str">
        <f>IF(OR(O38&gt;1,O38=1),"!!!",SUM(O7:O37))</f>
        <v>!!!</v>
      </c>
    </row>
    <row r="41" spans="1:27" ht="13.5" customHeight="1" x14ac:dyDescent="0.35">
      <c r="I41" s="32"/>
      <c r="J41" s="32"/>
      <c r="K41" s="32"/>
      <c r="L41" s="32"/>
      <c r="M41" s="32"/>
      <c r="N41" s="11"/>
      <c r="O41" s="11"/>
    </row>
    <row r="42" spans="1:27" ht="43.5" customHeight="1" x14ac:dyDescent="0.35">
      <c r="A42" s="10"/>
      <c r="B42" s="60"/>
      <c r="C42" s="10"/>
      <c r="D42" s="10"/>
      <c r="E42" s="10"/>
      <c r="F42" s="10"/>
      <c r="G42" s="10"/>
      <c r="H42" s="10"/>
      <c r="I42" s="98" t="s">
        <v>80</v>
      </c>
      <c r="J42" s="98"/>
      <c r="K42" s="98"/>
      <c r="L42" s="98"/>
      <c r="M42" s="98"/>
      <c r="N42" s="12"/>
      <c r="O42" s="13" t="str">
        <f>IFERROR(O40*20/N40,"Erreur")</f>
        <v>Erreur</v>
      </c>
      <c r="P42" s="14"/>
      <c r="Q42" s="14"/>
      <c r="R42" s="14"/>
      <c r="S42" s="14"/>
    </row>
    <row r="43" spans="1:27" ht="13.5" customHeight="1" x14ac:dyDescent="0.35">
      <c r="I43" s="3"/>
      <c r="J43" s="3"/>
      <c r="K43" s="17"/>
      <c r="L43" s="17"/>
      <c r="M43" s="17"/>
      <c r="N43" s="17"/>
      <c r="O43" s="16"/>
      <c r="T43" s="15"/>
    </row>
    <row r="44" spans="1:27" ht="13.5" customHeight="1" x14ac:dyDescent="0.35">
      <c r="I44" s="3"/>
      <c r="J44" s="3"/>
      <c r="K44" s="17"/>
      <c r="L44" s="17"/>
      <c r="M44" s="17"/>
      <c r="N44" s="17"/>
      <c r="O44" s="16"/>
      <c r="T44" s="15"/>
    </row>
    <row r="45" spans="1:27" ht="13.5" customHeight="1" x14ac:dyDescent="0.35"/>
    <row r="46" spans="1:27" ht="13.5" customHeight="1" x14ac:dyDescent="0.35">
      <c r="U46" s="9"/>
      <c r="V46" s="9"/>
      <c r="W46" s="9"/>
      <c r="X46" s="9"/>
      <c r="Y46" s="9"/>
      <c r="Z46" s="9"/>
      <c r="AA46" s="9"/>
    </row>
    <row r="47" spans="1:27" ht="13.5" customHeight="1" x14ac:dyDescent="0.35"/>
    <row r="48" spans="1:27" ht="13.5" customHeight="1" thickBot="1" x14ac:dyDescent="0.4">
      <c r="S48" s="2" t="s">
        <v>28</v>
      </c>
      <c r="T48" s="9" t="s">
        <v>101</v>
      </c>
    </row>
    <row r="49" spans="17:21" ht="13.5" customHeight="1" thickBot="1" x14ac:dyDescent="0.4">
      <c r="Q49" s="5"/>
      <c r="R49" s="30"/>
      <c r="S49" s="36" t="s">
        <v>30</v>
      </c>
      <c r="T49" s="96" t="s">
        <v>31</v>
      </c>
      <c r="U49" s="97"/>
    </row>
    <row r="50" spans="17:21" ht="13.5" customHeight="1" thickBot="1" x14ac:dyDescent="0.4">
      <c r="Q50" s="7"/>
      <c r="R50" s="30"/>
      <c r="S50" s="40" t="s">
        <v>380</v>
      </c>
      <c r="T50" s="55" t="s">
        <v>29</v>
      </c>
      <c r="U50" s="56"/>
    </row>
    <row r="51" spans="17:21" ht="13.5" customHeight="1" thickBot="1" x14ac:dyDescent="0.4">
      <c r="S51" s="27" t="s">
        <v>379</v>
      </c>
      <c r="T51" s="55" t="s">
        <v>32</v>
      </c>
      <c r="U51" s="56"/>
    </row>
    <row r="52" spans="17:21" ht="15" thickBot="1" x14ac:dyDescent="0.4">
      <c r="S52" s="27" t="s">
        <v>381</v>
      </c>
      <c r="T52" s="96" t="s">
        <v>33</v>
      </c>
      <c r="U52" s="97"/>
    </row>
    <row r="53" spans="17:21" x14ac:dyDescent="0.35">
      <c r="S53" s="8"/>
      <c r="T53" s="30"/>
    </row>
    <row r="54" spans="17:21" x14ac:dyDescent="0.35">
      <c r="S54" s="8"/>
      <c r="T54" s="30"/>
    </row>
  </sheetData>
  <sheetProtection password="9C76" sheet="1" selectLockedCells="1"/>
  <protectedRanges>
    <protectedRange sqref="A3 E7:H39" name="Plage1"/>
  </protectedRanges>
  <dataConsolidate/>
  <mergeCells count="15">
    <mergeCell ref="A39:F39"/>
    <mergeCell ref="A1:P1"/>
    <mergeCell ref="E2:H2"/>
    <mergeCell ref="A6:C6"/>
    <mergeCell ref="A3:B3"/>
    <mergeCell ref="E3:H3"/>
    <mergeCell ref="T49:U49"/>
    <mergeCell ref="T52:U52"/>
    <mergeCell ref="I42:M42"/>
    <mergeCell ref="Q4:R5"/>
    <mergeCell ref="N2:N6"/>
    <mergeCell ref="M2:M6"/>
    <mergeCell ref="O2:O6"/>
    <mergeCell ref="S4:S5"/>
    <mergeCell ref="K2:K6"/>
  </mergeCells>
  <conditionalFormatting sqref="E7:H38 G39:H39">
    <cfRule type="notContainsBlanks" dxfId="3" priority="1">
      <formula>LEN(TRIM(E7))&gt;0</formula>
    </cfRule>
  </conditionalFormatting>
  <dataValidations count="1">
    <dataValidation type="list" allowBlank="1" showInputMessage="1" showErrorMessage="1" sqref="B8:B38 B7" xr:uid="{00000000-0002-0000-0000-000000000000}">
      <formula1>$S$49:$S$54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2"/>
  <sheetViews>
    <sheetView windowProtection="1" topLeftCell="A2" zoomScaleNormal="100" workbookViewId="0">
      <selection activeCell="A7" sqref="A7"/>
    </sheetView>
  </sheetViews>
  <sheetFormatPr baseColWidth="10" defaultRowHeight="14.5" x14ac:dyDescent="0.35"/>
  <cols>
    <col min="1" max="1" width="11" customWidth="1"/>
    <col min="2" max="2" width="13" style="2" customWidth="1"/>
    <col min="3" max="3" width="69" hidden="1" customWidth="1"/>
    <col min="4" max="4" width="2.81640625" customWidth="1"/>
    <col min="5" max="8" width="5.81640625" customWidth="1"/>
    <col min="9" max="9" width="6.6328125" hidden="1" customWidth="1"/>
    <col min="10" max="10" width="2.81640625" customWidth="1"/>
    <col min="11" max="11" width="5.81640625" style="2" hidden="1" customWidth="1"/>
    <col min="12" max="12" width="2.81640625" style="2" hidden="1" customWidth="1"/>
    <col min="13" max="14" width="7.1796875" style="2" hidden="1" customWidth="1"/>
    <col min="15" max="15" width="9.1796875" style="2" hidden="1" customWidth="1"/>
    <col min="16" max="16" width="2.81640625" customWidth="1"/>
    <col min="17" max="17" width="8.453125" style="2" customWidth="1"/>
    <col min="18" max="18" width="95.81640625" style="9" customWidth="1"/>
    <col min="19" max="19" width="9.453125" style="2" customWidth="1"/>
    <col min="20" max="20" width="15.1796875" style="9" customWidth="1"/>
    <col min="21" max="22" width="5.1796875" customWidth="1"/>
    <col min="23" max="51" width="3.81640625" customWidth="1"/>
  </cols>
  <sheetData>
    <row r="1" spans="1:20" ht="24" customHeight="1" thickBot="1" x14ac:dyDescent="0.55000000000000004">
      <c r="A1" s="113" t="s">
        <v>113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20" ht="37.5" customHeight="1" thickBot="1" x14ac:dyDescent="0.55000000000000004">
      <c r="A2" s="4"/>
      <c r="B2" s="58"/>
      <c r="D2" s="4"/>
      <c r="E2" s="114" t="s">
        <v>77</v>
      </c>
      <c r="F2" s="115"/>
      <c r="G2" s="115"/>
      <c r="H2" s="116"/>
      <c r="K2" s="107" t="s">
        <v>106</v>
      </c>
      <c r="L2" s="4"/>
      <c r="M2" s="103" t="s">
        <v>109</v>
      </c>
      <c r="N2" s="103" t="s">
        <v>108</v>
      </c>
      <c r="O2" s="103" t="s">
        <v>107</v>
      </c>
      <c r="P2" s="4"/>
    </row>
    <row r="3" spans="1:20" ht="28.5" customHeight="1" thickBot="1" x14ac:dyDescent="0.4">
      <c r="A3" s="120" t="s">
        <v>0</v>
      </c>
      <c r="B3" s="121"/>
      <c r="C3" s="45"/>
      <c r="E3" s="122" t="str">
        <f>O42</f>
        <v>Erreur</v>
      </c>
      <c r="F3" s="123"/>
      <c r="G3" s="123"/>
      <c r="H3" s="124"/>
      <c r="K3" s="108"/>
      <c r="L3" s="35"/>
      <c r="M3" s="104"/>
      <c r="N3" s="104"/>
      <c r="O3" s="104"/>
    </row>
    <row r="4" spans="1:20" ht="13.5" customHeight="1" thickBot="1" x14ac:dyDescent="0.4">
      <c r="D4" s="1"/>
      <c r="K4" s="108"/>
      <c r="L4" s="35"/>
      <c r="M4" s="104"/>
      <c r="N4" s="104"/>
      <c r="O4" s="104"/>
      <c r="Q4" s="99" t="s">
        <v>23</v>
      </c>
      <c r="R4" s="100"/>
      <c r="S4" s="105" t="s">
        <v>21</v>
      </c>
      <c r="T4"/>
    </row>
    <row r="5" spans="1:20" ht="19.5" customHeight="1" thickBot="1" x14ac:dyDescent="0.4">
      <c r="A5" s="62" t="s">
        <v>22</v>
      </c>
      <c r="B5" s="61" t="s">
        <v>111</v>
      </c>
      <c r="C5" s="57"/>
      <c r="D5" s="1"/>
      <c r="E5" s="42" t="s">
        <v>1</v>
      </c>
      <c r="F5" s="43" t="s">
        <v>2</v>
      </c>
      <c r="G5" s="43" t="s">
        <v>3</v>
      </c>
      <c r="H5" s="44" t="s">
        <v>4</v>
      </c>
      <c r="K5" s="108"/>
      <c r="L5" s="35"/>
      <c r="M5" s="104"/>
      <c r="N5" s="104"/>
      <c r="O5" s="104"/>
      <c r="Q5" s="101"/>
      <c r="R5" s="102"/>
      <c r="S5" s="106"/>
      <c r="T5"/>
    </row>
    <row r="6" spans="1:20" ht="13.5" customHeight="1" thickBot="1" x14ac:dyDescent="0.4">
      <c r="A6" s="125"/>
      <c r="B6" s="126"/>
      <c r="C6" s="127"/>
      <c r="K6" s="109"/>
      <c r="L6" s="35"/>
      <c r="M6" s="104"/>
      <c r="N6" s="104"/>
      <c r="O6" s="104"/>
      <c r="Q6" s="36" t="s">
        <v>385</v>
      </c>
      <c r="R6" s="39" t="s">
        <v>102</v>
      </c>
      <c r="S6" s="36">
        <f>COUNTIF(B:B,Q6)</f>
        <v>2</v>
      </c>
      <c r="T6"/>
    </row>
    <row r="7" spans="1:20" ht="13.5" customHeight="1" thickBot="1" x14ac:dyDescent="0.4">
      <c r="A7" s="52" t="s">
        <v>386</v>
      </c>
      <c r="B7" s="59" t="s">
        <v>384</v>
      </c>
      <c r="C7" s="21" t="str">
        <f>IF(ISNA(VLOOKUP(B7,'E 22 Candidat N°'!$S$49:$T$72,2,FALSE)),"",(VLOOKUP(B7,'E 22 Candidat N°'!$S$49:$T$72,2,FALSE)))</f>
        <v>Decoder et analyser les données de gestion</v>
      </c>
      <c r="E7" s="46"/>
      <c r="F7" s="47"/>
      <c r="G7" s="47"/>
      <c r="H7" s="48"/>
      <c r="I7">
        <f>IF(A7="","",COUNTA(E7:H7))</f>
        <v>0</v>
      </c>
      <c r="J7" s="63" t="str">
        <f>IF(A7="","",IF(I7&gt;1,"◄",(IF(I7&lt;1,"◄",""))))</f>
        <v>◄</v>
      </c>
      <c r="K7" s="41" t="str">
        <f>IF(A7="","",IF(J7="◄","Erreur",IF(COUNTA(E7:H7)&gt;0,((IF(E7&lt;&gt;"",0,0)+IF(F7&lt;&gt;"",6.66,0)+IF(G7&lt;&gt;"",13.33,0)+IF(H7&lt;&gt;"",20,0)+0.00001))/COUNTA(E7:H7),"")))</f>
        <v>Erreur</v>
      </c>
      <c r="M7" s="129">
        <v>1.75</v>
      </c>
      <c r="N7" s="22" t="str">
        <f>IF(B7="","",IF(J7="◄","!!!",20*M7))</f>
        <v>!!!</v>
      </c>
      <c r="O7" s="29" t="str">
        <f>IF(C7="","",IF(J7="◄","!!!",K7*M7))</f>
        <v>!!!</v>
      </c>
      <c r="Q7" s="37" t="s">
        <v>81</v>
      </c>
      <c r="R7" s="23" t="s">
        <v>88</v>
      </c>
      <c r="S7" s="18"/>
      <c r="T7"/>
    </row>
    <row r="8" spans="1:20" ht="13.5" customHeight="1" thickBot="1" x14ac:dyDescent="0.4">
      <c r="A8" s="52" t="s">
        <v>387</v>
      </c>
      <c r="B8" s="59" t="s">
        <v>383</v>
      </c>
      <c r="C8" s="21" t="str">
        <f>IF(ISNA(VLOOKUP(B8,'E 22 Candidat N°'!$S$49:$T$72,2,FALSE)),"",(VLOOKUP(B8,'E 22 Candidat N°'!$S$49:$T$72,2,FALSE)))</f>
        <v>Etablir les documents de suivi de réalisation</v>
      </c>
      <c r="E8" s="49"/>
      <c r="F8" s="50"/>
      <c r="G8" s="50"/>
      <c r="H8" s="51"/>
      <c r="I8">
        <f t="shared" ref="I8:I37" si="0">IF(A8="","",COUNTA(E8:H8))</f>
        <v>0</v>
      </c>
      <c r="J8" s="63" t="str">
        <f t="shared" ref="J8:J37" si="1">IF(A8="","",IF(I8&gt;1,"◄",(IF(I8&lt;1,"◄",""))))</f>
        <v>◄</v>
      </c>
      <c r="K8" s="41" t="str">
        <f t="shared" ref="K8:K37" si="2">IF(A8="","",IF(J8="◄","Erreur",IF(COUNTA(E8:H8)&gt;0,((IF(E8&lt;&gt;"",0,0)+IF(F8&lt;&gt;"",6.66,0)+IF(G8&lt;&gt;"",13.33,0)+IF(H8&lt;&gt;"",20,0)+0.00001))/COUNTA(E8:H8),"")))</f>
        <v>Erreur</v>
      </c>
      <c r="M8" s="54">
        <v>1.25</v>
      </c>
      <c r="N8" s="22" t="str">
        <f t="shared" ref="N8:N37" si="3">IF(B8="","",IF(J8="◄","!!!",20*M8))</f>
        <v>!!!</v>
      </c>
      <c r="O8" s="29" t="str">
        <f t="shared" ref="O8:O37" si="4">IF(C8="","",IF(J8="◄","!!!",K8*M8))</f>
        <v>!!!</v>
      </c>
      <c r="Q8" s="37" t="s">
        <v>82</v>
      </c>
      <c r="R8" s="23" t="s">
        <v>89</v>
      </c>
      <c r="S8" s="18"/>
      <c r="T8"/>
    </row>
    <row r="9" spans="1:20" ht="13.5" customHeight="1" thickBot="1" x14ac:dyDescent="0.4">
      <c r="A9" s="52" t="s">
        <v>388</v>
      </c>
      <c r="B9" s="59" t="s">
        <v>385</v>
      </c>
      <c r="C9" s="21" t="str">
        <f>IF(ISNA(VLOOKUP(B9,'E 22 Candidat N°'!$S$49:$T$72,2,FALSE)),"",(VLOOKUP(B9,'E 22 Candidat N°'!$S$49:$T$72,2,FALSE)))</f>
        <v>Decoder et analyser les données operatoires</v>
      </c>
      <c r="E9" s="49"/>
      <c r="F9" s="50"/>
      <c r="G9" s="50"/>
      <c r="H9" s="51"/>
      <c r="I9">
        <f t="shared" si="0"/>
        <v>0</v>
      </c>
      <c r="J9" s="63" t="str">
        <f t="shared" si="1"/>
        <v>◄</v>
      </c>
      <c r="K9" s="41" t="str">
        <f t="shared" si="2"/>
        <v>Erreur</v>
      </c>
      <c r="M9" s="54">
        <v>0.5</v>
      </c>
      <c r="N9" s="22" t="str">
        <f t="shared" si="3"/>
        <v>!!!</v>
      </c>
      <c r="O9" s="29" t="str">
        <f t="shared" si="4"/>
        <v>!!!</v>
      </c>
      <c r="Q9" s="37" t="s">
        <v>83</v>
      </c>
      <c r="R9" s="23" t="s">
        <v>90</v>
      </c>
      <c r="S9" s="18"/>
      <c r="T9"/>
    </row>
    <row r="10" spans="1:20" ht="13.5" customHeight="1" thickBot="1" x14ac:dyDescent="0.4">
      <c r="A10" s="52" t="s">
        <v>389</v>
      </c>
      <c r="B10" s="59" t="s">
        <v>382</v>
      </c>
      <c r="C10" s="21" t="str">
        <f>IF(ISNA(VLOOKUP(B10,'E 22 Candidat N°'!$S$49:$T$72,2,FALSE)),"",(VLOOKUP(B10,'E 22 Candidat N°'!$S$49:$T$72,2,FALSE)))</f>
        <v>Etablir le processus de fabrication et de mise en œuvre sur chantier</v>
      </c>
      <c r="E10" s="49"/>
      <c r="F10" s="50"/>
      <c r="G10" s="50"/>
      <c r="H10" s="51"/>
      <c r="I10">
        <f t="shared" si="0"/>
        <v>0</v>
      </c>
      <c r="J10" s="63" t="str">
        <f t="shared" si="1"/>
        <v>◄</v>
      </c>
      <c r="K10" s="41" t="str">
        <f t="shared" si="2"/>
        <v>Erreur</v>
      </c>
      <c r="M10" s="54">
        <v>0.75</v>
      </c>
      <c r="N10" s="22" t="str">
        <f t="shared" si="3"/>
        <v>!!!</v>
      </c>
      <c r="O10" s="29" t="str">
        <f t="shared" si="4"/>
        <v>!!!</v>
      </c>
      <c r="Q10" s="38" t="s">
        <v>384</v>
      </c>
      <c r="R10" s="39" t="s">
        <v>103</v>
      </c>
      <c r="S10" s="36">
        <f>COUNTIF(B:B,Q10)</f>
        <v>1</v>
      </c>
      <c r="T10"/>
    </row>
    <row r="11" spans="1:20" ht="13.5" customHeight="1" thickBot="1" x14ac:dyDescent="0.4">
      <c r="A11" s="128" t="s">
        <v>390</v>
      </c>
      <c r="B11" s="59" t="s">
        <v>382</v>
      </c>
      <c r="C11" s="21" t="str">
        <f>IF(ISNA(VLOOKUP(B11,'E 22 Candidat N°'!$S$49:$T$72,2,FALSE)),"",(VLOOKUP(B11,'E 22 Candidat N°'!$S$49:$T$72,2,FALSE)))</f>
        <v>Etablir le processus de fabrication et de mise en œuvre sur chantier</v>
      </c>
      <c r="E11" s="49"/>
      <c r="F11" s="50"/>
      <c r="G11" s="50"/>
      <c r="H11" s="51"/>
      <c r="I11">
        <f t="shared" si="0"/>
        <v>0</v>
      </c>
      <c r="J11" s="63" t="str">
        <f t="shared" si="1"/>
        <v>◄</v>
      </c>
      <c r="K11" s="41" t="str">
        <f t="shared" si="2"/>
        <v>Erreur</v>
      </c>
      <c r="M11" s="54">
        <v>0.5</v>
      </c>
      <c r="N11" s="22" t="str">
        <f t="shared" si="3"/>
        <v>!!!</v>
      </c>
      <c r="O11" s="29" t="str">
        <f t="shared" si="4"/>
        <v>!!!</v>
      </c>
      <c r="Q11" s="24" t="s">
        <v>24</v>
      </c>
      <c r="R11" s="23" t="s">
        <v>84</v>
      </c>
      <c r="S11" s="18"/>
      <c r="T11"/>
    </row>
    <row r="12" spans="1:20" ht="13.5" customHeight="1" thickBot="1" x14ac:dyDescent="0.4">
      <c r="A12" s="52" t="s">
        <v>391</v>
      </c>
      <c r="B12" s="59" t="s">
        <v>382</v>
      </c>
      <c r="C12" s="21" t="str">
        <f>IF(ISNA(VLOOKUP(B12,'E 22 Candidat N°'!$S$49:$T$72,2,FALSE)),"",(VLOOKUP(B12,'E 22 Candidat N°'!$S$49:$T$72,2,FALSE)))</f>
        <v>Etablir le processus de fabrication et de mise en œuvre sur chantier</v>
      </c>
      <c r="E12" s="49"/>
      <c r="F12" s="50"/>
      <c r="G12" s="50"/>
      <c r="H12" s="51"/>
      <c r="I12">
        <f t="shared" si="0"/>
        <v>0</v>
      </c>
      <c r="J12" s="63" t="str">
        <f t="shared" si="1"/>
        <v>◄</v>
      </c>
      <c r="K12" s="41" t="str">
        <f t="shared" si="2"/>
        <v>Erreur</v>
      </c>
      <c r="M12" s="54">
        <v>0.25</v>
      </c>
      <c r="N12" s="22" t="str">
        <f t="shared" si="3"/>
        <v>!!!</v>
      </c>
      <c r="O12" s="29" t="str">
        <f t="shared" si="4"/>
        <v>!!!</v>
      </c>
      <c r="Q12" s="24" t="s">
        <v>25</v>
      </c>
      <c r="R12" s="23" t="s">
        <v>85</v>
      </c>
      <c r="S12" s="18"/>
      <c r="T12"/>
    </row>
    <row r="13" spans="1:20" ht="13.5" customHeight="1" thickBot="1" x14ac:dyDescent="0.4">
      <c r="A13" s="52" t="s">
        <v>392</v>
      </c>
      <c r="B13" s="59" t="s">
        <v>382</v>
      </c>
      <c r="C13" s="21" t="str">
        <f>IF(ISNA(VLOOKUP(B13,'E 22 Candidat N°'!$S$49:$T$72,2,FALSE)),"",(VLOOKUP(B13,'E 22 Candidat N°'!$S$49:$T$72,2,FALSE)))</f>
        <v>Etablir le processus de fabrication et de mise en œuvre sur chantier</v>
      </c>
      <c r="E13" s="49"/>
      <c r="F13" s="50"/>
      <c r="G13" s="50"/>
      <c r="H13" s="51"/>
      <c r="I13">
        <f t="shared" si="0"/>
        <v>0</v>
      </c>
      <c r="J13" s="63" t="str">
        <f t="shared" si="1"/>
        <v>◄</v>
      </c>
      <c r="K13" s="41" t="str">
        <f t="shared" si="2"/>
        <v>Erreur</v>
      </c>
      <c r="M13" s="54">
        <v>0.5</v>
      </c>
      <c r="N13" s="22" t="str">
        <f t="shared" si="3"/>
        <v>!!!</v>
      </c>
      <c r="O13" s="29" t="str">
        <f t="shared" si="4"/>
        <v>!!!</v>
      </c>
      <c r="Q13" s="24" t="s">
        <v>26</v>
      </c>
      <c r="R13" s="23" t="s">
        <v>86</v>
      </c>
      <c r="S13" s="18"/>
      <c r="T13"/>
    </row>
    <row r="14" spans="1:20" ht="13.5" customHeight="1" thickBot="1" x14ac:dyDescent="0.4">
      <c r="A14" s="52" t="s">
        <v>393</v>
      </c>
      <c r="B14" s="59" t="s">
        <v>385</v>
      </c>
      <c r="C14" s="21" t="str">
        <f>IF(ISNA(VLOOKUP(B14,'E 22 Candidat N°'!$S$49:$T$72,2,FALSE)),"",(VLOOKUP(B14,'E 22 Candidat N°'!$S$49:$T$72,2,FALSE)))</f>
        <v>Decoder et analyser les données operatoires</v>
      </c>
      <c r="E14" s="49"/>
      <c r="F14" s="50"/>
      <c r="G14" s="50"/>
      <c r="H14" s="51"/>
      <c r="I14">
        <f t="shared" si="0"/>
        <v>0</v>
      </c>
      <c r="J14" s="63" t="str">
        <f t="shared" si="1"/>
        <v>◄</v>
      </c>
      <c r="K14" s="41" t="str">
        <f t="shared" si="2"/>
        <v>Erreur</v>
      </c>
      <c r="M14" s="54">
        <v>1</v>
      </c>
      <c r="N14" s="22" t="str">
        <f t="shared" si="3"/>
        <v>!!!</v>
      </c>
      <c r="O14" s="29" t="str">
        <f t="shared" si="4"/>
        <v>!!!</v>
      </c>
      <c r="Q14" s="24" t="s">
        <v>27</v>
      </c>
      <c r="R14" s="23" t="s">
        <v>87</v>
      </c>
      <c r="S14" s="18"/>
      <c r="T14"/>
    </row>
    <row r="15" spans="1:20" ht="13.5" customHeight="1" thickBot="1" x14ac:dyDescent="0.4">
      <c r="A15" s="52" t="s">
        <v>394</v>
      </c>
      <c r="B15" s="59" t="s">
        <v>382</v>
      </c>
      <c r="C15" s="21" t="str">
        <f>IF(ISNA(VLOOKUP(B15,'E 22 Candidat N°'!$S$49:$T$72,2,FALSE)),"",(VLOOKUP(B15,'E 22 Candidat N°'!$S$49:$T$72,2,FALSE)))</f>
        <v>Etablir le processus de fabrication et de mise en œuvre sur chantier</v>
      </c>
      <c r="E15" s="49"/>
      <c r="F15" s="50"/>
      <c r="G15" s="50"/>
      <c r="H15" s="51"/>
      <c r="I15">
        <f t="shared" si="0"/>
        <v>0</v>
      </c>
      <c r="J15" s="63" t="str">
        <f t="shared" si="1"/>
        <v>◄</v>
      </c>
      <c r="K15" s="41" t="str">
        <f t="shared" si="2"/>
        <v>Erreur</v>
      </c>
      <c r="M15" s="54">
        <v>1</v>
      </c>
      <c r="N15" s="22" t="str">
        <f t="shared" si="3"/>
        <v>!!!</v>
      </c>
      <c r="O15" s="29" t="str">
        <f t="shared" si="4"/>
        <v>!!!</v>
      </c>
      <c r="Q15" s="38" t="s">
        <v>382</v>
      </c>
      <c r="R15" s="39" t="s">
        <v>104</v>
      </c>
      <c r="S15" s="36">
        <f>COUNTIF(B:B,Q15)</f>
        <v>5</v>
      </c>
      <c r="T15"/>
    </row>
    <row r="16" spans="1:20" ht="13.5" customHeight="1" thickBot="1" x14ac:dyDescent="0.4">
      <c r="A16" s="52"/>
      <c r="B16" s="59"/>
      <c r="C16" s="21" t="str">
        <f>IF(ISNA(VLOOKUP(B16,'E 22 Candidat N°'!$S$49:$T$72,2,FALSE)),"",(VLOOKUP(B16,'E 22 Candidat N°'!$S$49:$T$72,2,FALSE)))</f>
        <v/>
      </c>
      <c r="E16" s="49"/>
      <c r="F16" s="50"/>
      <c r="G16" s="50"/>
      <c r="H16" s="51"/>
      <c r="I16" t="str">
        <f t="shared" si="0"/>
        <v/>
      </c>
      <c r="J16" s="63" t="str">
        <f t="shared" si="1"/>
        <v/>
      </c>
      <c r="K16" s="41" t="str">
        <f t="shared" si="2"/>
        <v/>
      </c>
      <c r="M16" s="54"/>
      <c r="N16" s="22" t="str">
        <f t="shared" si="3"/>
        <v/>
      </c>
      <c r="O16" s="29" t="str">
        <f t="shared" si="4"/>
        <v/>
      </c>
      <c r="Q16" s="19" t="s">
        <v>67</v>
      </c>
      <c r="R16" s="23" t="s">
        <v>91</v>
      </c>
      <c r="S16" s="18"/>
      <c r="T16"/>
    </row>
    <row r="17" spans="1:20" ht="13.5" customHeight="1" thickBot="1" x14ac:dyDescent="0.4">
      <c r="A17" s="52"/>
      <c r="B17" s="59"/>
      <c r="C17" s="21" t="str">
        <f>IF(ISNA(VLOOKUP(B17,'E 22 Candidat N°'!$S$49:$T$72,2,FALSE)),"",(VLOOKUP(B17,'E 22 Candidat N°'!$S$49:$T$72,2,FALSE)))</f>
        <v/>
      </c>
      <c r="E17" s="49"/>
      <c r="F17" s="50"/>
      <c r="G17" s="50"/>
      <c r="H17" s="51"/>
      <c r="I17" t="str">
        <f t="shared" si="0"/>
        <v/>
      </c>
      <c r="J17" s="63" t="str">
        <f t="shared" si="1"/>
        <v/>
      </c>
      <c r="K17" s="41" t="str">
        <f t="shared" si="2"/>
        <v/>
      </c>
      <c r="M17" s="54"/>
      <c r="N17" s="22" t="str">
        <f t="shared" si="3"/>
        <v/>
      </c>
      <c r="O17" s="29" t="str">
        <f t="shared" si="4"/>
        <v/>
      </c>
      <c r="Q17" s="19" t="s">
        <v>68</v>
      </c>
      <c r="R17" s="23" t="s">
        <v>92</v>
      </c>
      <c r="S17" s="18"/>
      <c r="T17"/>
    </row>
    <row r="18" spans="1:20" ht="13.5" customHeight="1" thickBot="1" x14ac:dyDescent="0.4">
      <c r="A18" s="52"/>
      <c r="B18" s="59"/>
      <c r="C18" s="21" t="str">
        <f>IF(ISNA(VLOOKUP(B18,'E 22 Candidat N°'!$S$49:$T$72,2,FALSE)),"",(VLOOKUP(B18,'E 22 Candidat N°'!$S$49:$T$72,2,FALSE)))</f>
        <v/>
      </c>
      <c r="E18" s="49"/>
      <c r="F18" s="50"/>
      <c r="G18" s="50"/>
      <c r="H18" s="51"/>
      <c r="I18" t="str">
        <f t="shared" si="0"/>
        <v/>
      </c>
      <c r="J18" s="63" t="str">
        <f t="shared" si="1"/>
        <v/>
      </c>
      <c r="K18" s="41" t="str">
        <f t="shared" si="2"/>
        <v/>
      </c>
      <c r="M18" s="54"/>
      <c r="N18" s="22" t="str">
        <f t="shared" si="3"/>
        <v/>
      </c>
      <c r="O18" s="29" t="str">
        <f t="shared" si="4"/>
        <v/>
      </c>
      <c r="Q18" s="19" t="s">
        <v>69</v>
      </c>
      <c r="R18" s="23" t="s">
        <v>93</v>
      </c>
      <c r="S18" s="18"/>
      <c r="T18"/>
    </row>
    <row r="19" spans="1:20" ht="13.5" customHeight="1" thickBot="1" x14ac:dyDescent="0.4">
      <c r="A19" s="52"/>
      <c r="B19" s="59"/>
      <c r="C19" s="21" t="str">
        <f>IF(ISNA(VLOOKUP(B19,'E 22 Candidat N°'!$S$49:$T$72,2,FALSE)),"",(VLOOKUP(B19,'E 22 Candidat N°'!$S$49:$T$72,2,FALSE)))</f>
        <v/>
      </c>
      <c r="E19" s="49"/>
      <c r="F19" s="50"/>
      <c r="G19" s="50"/>
      <c r="H19" s="51"/>
      <c r="I19" t="str">
        <f t="shared" si="0"/>
        <v/>
      </c>
      <c r="J19" s="63" t="str">
        <f t="shared" si="1"/>
        <v/>
      </c>
      <c r="K19" s="41" t="str">
        <f t="shared" si="2"/>
        <v/>
      </c>
      <c r="M19" s="54"/>
      <c r="N19" s="22" t="str">
        <f t="shared" si="3"/>
        <v/>
      </c>
      <c r="O19" s="29" t="str">
        <f t="shared" si="4"/>
        <v/>
      </c>
      <c r="Q19" s="19" t="s">
        <v>70</v>
      </c>
      <c r="R19" s="23" t="s">
        <v>94</v>
      </c>
      <c r="S19" s="18"/>
      <c r="T19"/>
    </row>
    <row r="20" spans="1:20" ht="13.5" customHeight="1" thickBot="1" x14ac:dyDescent="0.4">
      <c r="A20" s="52"/>
      <c r="B20" s="59"/>
      <c r="C20" s="21" t="str">
        <f>IF(ISNA(VLOOKUP(B20,'E 22 Candidat N°'!$S$49:$T$72,2,FALSE)),"",(VLOOKUP(B20,'E 22 Candidat N°'!$S$49:$T$72,2,FALSE)))</f>
        <v/>
      </c>
      <c r="E20" s="49"/>
      <c r="F20" s="50"/>
      <c r="G20" s="50"/>
      <c r="H20" s="51"/>
      <c r="I20" t="str">
        <f t="shared" si="0"/>
        <v/>
      </c>
      <c r="J20" s="63" t="str">
        <f t="shared" si="1"/>
        <v/>
      </c>
      <c r="K20" s="41" t="str">
        <f t="shared" si="2"/>
        <v/>
      </c>
      <c r="M20" s="54"/>
      <c r="N20" s="22" t="str">
        <f t="shared" si="3"/>
        <v/>
      </c>
      <c r="O20" s="29" t="str">
        <f t="shared" si="4"/>
        <v/>
      </c>
      <c r="Q20" s="19" t="s">
        <v>71</v>
      </c>
      <c r="R20" s="23" t="s">
        <v>95</v>
      </c>
      <c r="S20" s="18"/>
      <c r="T20"/>
    </row>
    <row r="21" spans="1:20" ht="13.5" customHeight="1" thickBot="1" x14ac:dyDescent="0.4">
      <c r="A21" s="52"/>
      <c r="B21" s="59"/>
      <c r="C21" s="21" t="str">
        <f>IF(ISNA(VLOOKUP(B21,'E 22 Candidat N°'!$S$49:$T$72,2,FALSE)),"",(VLOOKUP(B21,'E 22 Candidat N°'!$S$49:$T$72,2,FALSE)))</f>
        <v/>
      </c>
      <c r="E21" s="49"/>
      <c r="F21" s="50"/>
      <c r="G21" s="50"/>
      <c r="H21" s="51"/>
      <c r="I21" t="str">
        <f t="shared" si="0"/>
        <v/>
      </c>
      <c r="J21" s="63" t="str">
        <f t="shared" si="1"/>
        <v/>
      </c>
      <c r="K21" s="41" t="str">
        <f t="shared" si="2"/>
        <v/>
      </c>
      <c r="M21" s="54"/>
      <c r="N21" s="22" t="str">
        <f t="shared" si="3"/>
        <v/>
      </c>
      <c r="O21" s="29" t="str">
        <f t="shared" si="4"/>
        <v/>
      </c>
      <c r="Q21" s="19" t="s">
        <v>72</v>
      </c>
      <c r="R21" s="23" t="s">
        <v>96</v>
      </c>
      <c r="S21" s="18"/>
      <c r="T21"/>
    </row>
    <row r="22" spans="1:20" ht="13.5" customHeight="1" thickBot="1" x14ac:dyDescent="0.4">
      <c r="A22" s="52"/>
      <c r="B22" s="59"/>
      <c r="C22" s="21" t="str">
        <f>IF(ISNA(VLOOKUP(B22,'E 22 Candidat N°'!$S$49:$T$72,2,FALSE)),"",(VLOOKUP(B22,'E 22 Candidat N°'!$S$49:$T$72,2,FALSE)))</f>
        <v/>
      </c>
      <c r="E22" s="49"/>
      <c r="F22" s="50"/>
      <c r="G22" s="50"/>
      <c r="H22" s="51"/>
      <c r="I22" t="str">
        <f t="shared" si="0"/>
        <v/>
      </c>
      <c r="J22" s="63" t="str">
        <f t="shared" si="1"/>
        <v/>
      </c>
      <c r="K22" s="41" t="str">
        <f t="shared" si="2"/>
        <v/>
      </c>
      <c r="M22" s="54"/>
      <c r="N22" s="22" t="str">
        <f t="shared" si="3"/>
        <v/>
      </c>
      <c r="O22" s="29" t="str">
        <f t="shared" si="4"/>
        <v/>
      </c>
      <c r="Q22" s="38" t="s">
        <v>383</v>
      </c>
      <c r="R22" s="39" t="s">
        <v>105</v>
      </c>
      <c r="S22" s="36">
        <f>COUNTIF(B:B,Q22)</f>
        <v>1</v>
      </c>
      <c r="T22"/>
    </row>
    <row r="23" spans="1:20" ht="13.5" customHeight="1" thickBot="1" x14ac:dyDescent="0.4">
      <c r="A23" s="52"/>
      <c r="B23" s="59"/>
      <c r="C23" s="21" t="str">
        <f>IF(ISNA(VLOOKUP(B23,'E 22 Candidat N°'!$S$49:$T$72,2,FALSE)),"",(VLOOKUP(B23,'E 22 Candidat N°'!$S$49:$T$72,2,FALSE)))</f>
        <v/>
      </c>
      <c r="E23" s="49"/>
      <c r="F23" s="50"/>
      <c r="G23" s="50"/>
      <c r="H23" s="51"/>
      <c r="I23" t="str">
        <f t="shared" si="0"/>
        <v/>
      </c>
      <c r="J23" s="63" t="str">
        <f t="shared" si="1"/>
        <v/>
      </c>
      <c r="K23" s="41" t="str">
        <f t="shared" si="2"/>
        <v/>
      </c>
      <c r="M23" s="54"/>
      <c r="N23" s="22" t="str">
        <f t="shared" si="3"/>
        <v/>
      </c>
      <c r="O23" s="29" t="str">
        <f t="shared" si="4"/>
        <v/>
      </c>
      <c r="Q23" s="25" t="s">
        <v>73</v>
      </c>
      <c r="R23" s="23" t="s">
        <v>97</v>
      </c>
      <c r="S23" s="18"/>
      <c r="T23"/>
    </row>
    <row r="24" spans="1:20" ht="13.5" customHeight="1" thickBot="1" x14ac:dyDescent="0.4">
      <c r="A24" s="52"/>
      <c r="B24" s="59"/>
      <c r="C24" s="21" t="str">
        <f>IF(ISNA(VLOOKUP(B24,'E 22 Candidat N°'!$S$49:$T$72,2,FALSE)),"",(VLOOKUP(B24,'E 22 Candidat N°'!$S$49:$T$72,2,FALSE)))</f>
        <v/>
      </c>
      <c r="E24" s="49"/>
      <c r="F24" s="50"/>
      <c r="G24" s="50"/>
      <c r="H24" s="51"/>
      <c r="I24" t="str">
        <f t="shared" si="0"/>
        <v/>
      </c>
      <c r="J24" s="63" t="str">
        <f t="shared" si="1"/>
        <v/>
      </c>
      <c r="K24" s="41" t="str">
        <f t="shared" si="2"/>
        <v/>
      </c>
      <c r="M24" s="54"/>
      <c r="N24" s="22" t="str">
        <f t="shared" si="3"/>
        <v/>
      </c>
      <c r="O24" s="29" t="str">
        <f t="shared" si="4"/>
        <v/>
      </c>
      <c r="Q24" s="25" t="s">
        <v>74</v>
      </c>
      <c r="R24" s="23" t="s">
        <v>98</v>
      </c>
      <c r="S24" s="18"/>
      <c r="T24"/>
    </row>
    <row r="25" spans="1:20" ht="13.5" customHeight="1" thickBot="1" x14ac:dyDescent="0.4">
      <c r="A25" s="52"/>
      <c r="B25" s="59"/>
      <c r="C25" s="21" t="str">
        <f>IF(ISNA(VLOOKUP(B25,'E 22 Candidat N°'!$S$49:$T$72,2,FALSE)),"",(VLOOKUP(B25,'E 22 Candidat N°'!$S$49:$T$72,2,FALSE)))</f>
        <v/>
      </c>
      <c r="E25" s="49"/>
      <c r="F25" s="50"/>
      <c r="G25" s="50"/>
      <c r="H25" s="51"/>
      <c r="I25" t="str">
        <f t="shared" si="0"/>
        <v/>
      </c>
      <c r="J25" s="63" t="str">
        <f t="shared" si="1"/>
        <v/>
      </c>
      <c r="K25" s="41" t="str">
        <f t="shared" si="2"/>
        <v/>
      </c>
      <c r="M25" s="54"/>
      <c r="N25" s="22" t="str">
        <f t="shared" si="3"/>
        <v/>
      </c>
      <c r="O25" s="29" t="str">
        <f t="shared" si="4"/>
        <v/>
      </c>
      <c r="Q25" s="25" t="s">
        <v>75</v>
      </c>
      <c r="R25" s="23" t="s">
        <v>99</v>
      </c>
      <c r="S25" s="18"/>
      <c r="T25"/>
    </row>
    <row r="26" spans="1:20" ht="13.5" customHeight="1" thickBot="1" x14ac:dyDescent="0.4">
      <c r="A26" s="52"/>
      <c r="B26" s="59"/>
      <c r="C26" s="21" t="str">
        <f>IF(ISNA(VLOOKUP(B26,'E 22 Candidat N°'!$S$49:$T$72,2,FALSE)),"",(VLOOKUP(B26,'E 22 Candidat N°'!$S$49:$T$72,2,FALSE)))</f>
        <v/>
      </c>
      <c r="E26" s="49"/>
      <c r="F26" s="50"/>
      <c r="G26" s="50"/>
      <c r="H26" s="51"/>
      <c r="I26" t="str">
        <f t="shared" si="0"/>
        <v/>
      </c>
      <c r="J26" s="63" t="str">
        <f t="shared" si="1"/>
        <v/>
      </c>
      <c r="K26" s="41" t="str">
        <f t="shared" si="2"/>
        <v/>
      </c>
      <c r="M26" s="54"/>
      <c r="N26" s="22" t="str">
        <f t="shared" si="3"/>
        <v/>
      </c>
      <c r="O26" s="29" t="str">
        <f t="shared" si="4"/>
        <v/>
      </c>
      <c r="Q26" s="26" t="s">
        <v>76</v>
      </c>
      <c r="R26" s="28" t="s">
        <v>100</v>
      </c>
      <c r="S26" s="20"/>
      <c r="T26"/>
    </row>
    <row r="27" spans="1:20" ht="13.5" customHeight="1" thickBot="1" x14ac:dyDescent="0.4">
      <c r="A27" s="52"/>
      <c r="B27" s="59"/>
      <c r="C27" s="21" t="str">
        <f>IF(ISNA(VLOOKUP(B27,'E 22 Candidat N°'!$S$49:$T$72,2,FALSE)),"",(VLOOKUP(B27,'E 22 Candidat N°'!$S$49:$T$72,2,FALSE)))</f>
        <v/>
      </c>
      <c r="E27" s="49"/>
      <c r="F27" s="50"/>
      <c r="G27" s="50"/>
      <c r="H27" s="51"/>
      <c r="I27" t="str">
        <f t="shared" si="0"/>
        <v/>
      </c>
      <c r="J27" s="63" t="str">
        <f t="shared" si="1"/>
        <v/>
      </c>
      <c r="K27" s="41" t="str">
        <f t="shared" si="2"/>
        <v/>
      </c>
      <c r="M27" s="54"/>
      <c r="N27" s="22" t="str">
        <f t="shared" si="3"/>
        <v/>
      </c>
      <c r="O27" s="29" t="str">
        <f t="shared" si="4"/>
        <v/>
      </c>
      <c r="T27"/>
    </row>
    <row r="28" spans="1:20" ht="13.5" customHeight="1" thickBot="1" x14ac:dyDescent="0.4">
      <c r="A28" s="52"/>
      <c r="B28" s="59"/>
      <c r="C28" s="21" t="str">
        <f>IF(ISNA(VLOOKUP(B28,'E 22 Candidat N°'!$S$49:$T$72,2,FALSE)),"",(VLOOKUP(B28,'E 22 Candidat N°'!$S$49:$T$72,2,FALSE)))</f>
        <v/>
      </c>
      <c r="E28" s="49"/>
      <c r="F28" s="50"/>
      <c r="G28" s="50"/>
      <c r="H28" s="51"/>
      <c r="I28" t="str">
        <f t="shared" si="0"/>
        <v/>
      </c>
      <c r="J28" s="63" t="str">
        <f t="shared" si="1"/>
        <v/>
      </c>
      <c r="K28" s="41" t="str">
        <f t="shared" si="2"/>
        <v/>
      </c>
      <c r="M28" s="54"/>
      <c r="N28" s="22" t="str">
        <f t="shared" si="3"/>
        <v/>
      </c>
      <c r="O28" s="29" t="str">
        <f t="shared" si="4"/>
        <v/>
      </c>
      <c r="T28"/>
    </row>
    <row r="29" spans="1:20" ht="13.5" customHeight="1" thickBot="1" x14ac:dyDescent="0.4">
      <c r="A29" s="52"/>
      <c r="B29" s="59"/>
      <c r="C29" s="21" t="str">
        <f>IF(ISNA(VLOOKUP(B29,'E 22 Candidat N°'!$S$49:$T$72,2,FALSE)),"",(VLOOKUP(B29,'E 22 Candidat N°'!$S$49:$T$72,2,FALSE)))</f>
        <v/>
      </c>
      <c r="E29" s="49"/>
      <c r="F29" s="50"/>
      <c r="G29" s="50"/>
      <c r="H29" s="51"/>
      <c r="I29" t="str">
        <f t="shared" si="0"/>
        <v/>
      </c>
      <c r="J29" s="63" t="str">
        <f t="shared" si="1"/>
        <v/>
      </c>
      <c r="K29" s="41" t="str">
        <f t="shared" si="2"/>
        <v/>
      </c>
      <c r="M29" s="54"/>
      <c r="N29" s="22" t="str">
        <f t="shared" si="3"/>
        <v/>
      </c>
      <c r="O29" s="29" t="str">
        <f t="shared" si="4"/>
        <v/>
      </c>
      <c r="T29"/>
    </row>
    <row r="30" spans="1:20" ht="13.5" customHeight="1" thickBot="1" x14ac:dyDescent="0.4">
      <c r="A30" s="52"/>
      <c r="B30" s="59"/>
      <c r="C30" s="21" t="str">
        <f>IF(ISNA(VLOOKUP(B30,'E 22 Candidat N°'!$S$49:$T$72,2,FALSE)),"",(VLOOKUP(B30,'E 22 Candidat N°'!$S$49:$T$72,2,FALSE)))</f>
        <v/>
      </c>
      <c r="E30" s="49"/>
      <c r="F30" s="50"/>
      <c r="G30" s="50"/>
      <c r="H30" s="51"/>
      <c r="I30" t="str">
        <f t="shared" si="0"/>
        <v/>
      </c>
      <c r="J30" s="63" t="str">
        <f t="shared" si="1"/>
        <v/>
      </c>
      <c r="K30" s="41" t="str">
        <f t="shared" si="2"/>
        <v/>
      </c>
      <c r="M30" s="54"/>
      <c r="N30" s="22" t="str">
        <f t="shared" si="3"/>
        <v/>
      </c>
      <c r="O30" s="29" t="str">
        <f t="shared" si="4"/>
        <v/>
      </c>
      <c r="T30"/>
    </row>
    <row r="31" spans="1:20" ht="13.5" customHeight="1" thickBot="1" x14ac:dyDescent="0.4">
      <c r="A31" s="52"/>
      <c r="B31" s="59"/>
      <c r="C31" s="21" t="str">
        <f>IF(ISNA(VLOOKUP(B31,'E 22 Candidat N°'!$S$49:$T$72,2,FALSE)),"",(VLOOKUP(B31,'E 22 Candidat N°'!$S$49:$T$72,2,FALSE)))</f>
        <v/>
      </c>
      <c r="E31" s="49"/>
      <c r="F31" s="50"/>
      <c r="G31" s="50"/>
      <c r="H31" s="51"/>
      <c r="I31" t="str">
        <f t="shared" si="0"/>
        <v/>
      </c>
      <c r="J31" s="63" t="str">
        <f t="shared" si="1"/>
        <v/>
      </c>
      <c r="K31" s="41" t="str">
        <f t="shared" si="2"/>
        <v/>
      </c>
      <c r="M31" s="54"/>
      <c r="N31" s="22" t="str">
        <f t="shared" si="3"/>
        <v/>
      </c>
      <c r="O31" s="29" t="str">
        <f t="shared" si="4"/>
        <v/>
      </c>
      <c r="T31"/>
    </row>
    <row r="32" spans="1:20" ht="13.5" customHeight="1" thickBot="1" x14ac:dyDescent="0.4">
      <c r="A32" s="52"/>
      <c r="B32" s="59"/>
      <c r="C32" s="21" t="str">
        <f>IF(ISNA(VLOOKUP(B32,'E 22 Candidat N°'!$S$49:$T$72,2,FALSE)),"",(VLOOKUP(B32,'E 22 Candidat N°'!$S$49:$T$72,2,FALSE)))</f>
        <v/>
      </c>
      <c r="E32" s="49"/>
      <c r="F32" s="50"/>
      <c r="G32" s="50"/>
      <c r="H32" s="51"/>
      <c r="I32" t="str">
        <f t="shared" si="0"/>
        <v/>
      </c>
      <c r="J32" s="63" t="str">
        <f t="shared" si="1"/>
        <v/>
      </c>
      <c r="K32" s="41" t="str">
        <f t="shared" si="2"/>
        <v/>
      </c>
      <c r="M32" s="54"/>
      <c r="N32" s="22" t="str">
        <f t="shared" si="3"/>
        <v/>
      </c>
      <c r="O32" s="29" t="str">
        <f t="shared" si="4"/>
        <v/>
      </c>
      <c r="T32"/>
    </row>
    <row r="33" spans="1:27" ht="13.5" customHeight="1" thickBot="1" x14ac:dyDescent="0.4">
      <c r="A33" s="52"/>
      <c r="B33" s="59"/>
      <c r="C33" s="21" t="str">
        <f>IF(ISNA(VLOOKUP(B33,'E 22 Candidat N°'!$S$49:$T$72,2,FALSE)),"",(VLOOKUP(B33,'E 22 Candidat N°'!$S$49:$T$72,2,FALSE)))</f>
        <v/>
      </c>
      <c r="E33" s="49"/>
      <c r="F33" s="50"/>
      <c r="G33" s="50"/>
      <c r="H33" s="51"/>
      <c r="I33" t="str">
        <f t="shared" si="0"/>
        <v/>
      </c>
      <c r="J33" s="63" t="str">
        <f t="shared" si="1"/>
        <v/>
      </c>
      <c r="K33" s="41" t="str">
        <f t="shared" si="2"/>
        <v/>
      </c>
      <c r="M33" s="54"/>
      <c r="N33" s="22" t="str">
        <f t="shared" si="3"/>
        <v/>
      </c>
      <c r="O33" s="29" t="str">
        <f t="shared" si="4"/>
        <v/>
      </c>
      <c r="T33"/>
    </row>
    <row r="34" spans="1:27" ht="13.5" customHeight="1" thickBot="1" x14ac:dyDescent="0.4">
      <c r="A34" s="52"/>
      <c r="B34" s="59"/>
      <c r="C34" s="21" t="str">
        <f>IF(ISNA(VLOOKUP(B34,'E 22 Candidat N°'!$S$49:$T$72,2,FALSE)),"",(VLOOKUP(B34,'E 22 Candidat N°'!$S$49:$T$72,2,FALSE)))</f>
        <v/>
      </c>
      <c r="E34" s="49"/>
      <c r="F34" s="50"/>
      <c r="G34" s="50"/>
      <c r="H34" s="51"/>
      <c r="I34" t="str">
        <f t="shared" si="0"/>
        <v/>
      </c>
      <c r="J34" s="63" t="str">
        <f t="shared" si="1"/>
        <v/>
      </c>
      <c r="K34" s="41" t="str">
        <f t="shared" si="2"/>
        <v/>
      </c>
      <c r="M34" s="54"/>
      <c r="N34" s="22" t="str">
        <f t="shared" si="3"/>
        <v/>
      </c>
      <c r="O34" s="29" t="str">
        <f t="shared" si="4"/>
        <v/>
      </c>
    </row>
    <row r="35" spans="1:27" ht="13.5" customHeight="1" thickBot="1" x14ac:dyDescent="0.4">
      <c r="A35" s="52"/>
      <c r="B35" s="59"/>
      <c r="C35" s="21" t="str">
        <f>IF(ISNA(VLOOKUP(B35,'E 22 Candidat N°'!$S$49:$T$72,2,FALSE)),"",(VLOOKUP(B35,'E 22 Candidat N°'!$S$49:$T$72,2,FALSE)))</f>
        <v/>
      </c>
      <c r="E35" s="49"/>
      <c r="F35" s="50"/>
      <c r="G35" s="50"/>
      <c r="H35" s="51"/>
      <c r="I35" t="str">
        <f t="shared" si="0"/>
        <v/>
      </c>
      <c r="J35" s="63" t="str">
        <f t="shared" si="1"/>
        <v/>
      </c>
      <c r="K35" s="41" t="str">
        <f t="shared" si="2"/>
        <v/>
      </c>
      <c r="M35" s="54"/>
      <c r="N35" s="22" t="str">
        <f t="shared" si="3"/>
        <v/>
      </c>
      <c r="O35" s="29" t="str">
        <f t="shared" si="4"/>
        <v/>
      </c>
    </row>
    <row r="36" spans="1:27" ht="13.5" customHeight="1" thickBot="1" x14ac:dyDescent="0.4">
      <c r="A36" s="52"/>
      <c r="B36" s="59"/>
      <c r="C36" s="21" t="str">
        <f>IF(ISNA(VLOOKUP(B36,'E 22 Candidat N°'!$S$49:$T$72,2,FALSE)),"",(VLOOKUP(B36,'E 22 Candidat N°'!$S$49:$T$72,2,FALSE)))</f>
        <v/>
      </c>
      <c r="E36" s="49"/>
      <c r="F36" s="50"/>
      <c r="G36" s="50"/>
      <c r="H36" s="51"/>
      <c r="I36" t="str">
        <f t="shared" si="0"/>
        <v/>
      </c>
      <c r="J36" s="63" t="str">
        <f t="shared" si="1"/>
        <v/>
      </c>
      <c r="K36" s="41" t="str">
        <f t="shared" si="2"/>
        <v/>
      </c>
      <c r="M36" s="54"/>
      <c r="N36" s="22" t="str">
        <f t="shared" si="3"/>
        <v/>
      </c>
      <c r="O36" s="29" t="str">
        <f t="shared" si="4"/>
        <v/>
      </c>
    </row>
    <row r="37" spans="1:27" ht="13.5" customHeight="1" x14ac:dyDescent="0.35">
      <c r="A37" s="52"/>
      <c r="B37" s="59"/>
      <c r="C37" s="21"/>
      <c r="E37" s="49"/>
      <c r="F37" s="50"/>
      <c r="G37" s="50"/>
      <c r="H37" s="51"/>
      <c r="I37" t="str">
        <f t="shared" si="0"/>
        <v/>
      </c>
      <c r="J37" s="63" t="str">
        <f t="shared" si="1"/>
        <v/>
      </c>
      <c r="K37" s="41" t="str">
        <f t="shared" si="2"/>
        <v/>
      </c>
      <c r="M37" s="54"/>
      <c r="N37" s="22" t="str">
        <f t="shared" si="3"/>
        <v/>
      </c>
      <c r="O37" s="29" t="str">
        <f t="shared" si="4"/>
        <v/>
      </c>
    </row>
    <row r="38" spans="1:27" s="66" customFormat="1" ht="13.5" customHeight="1" x14ac:dyDescent="0.35">
      <c r="A38" s="64"/>
      <c r="B38" s="64"/>
      <c r="C38" s="65"/>
      <c r="E38" s="67"/>
      <c r="F38" s="67"/>
      <c r="G38" s="67"/>
      <c r="H38" s="67"/>
      <c r="K38" s="67"/>
      <c r="L38" s="67"/>
      <c r="M38" s="67"/>
      <c r="N38" s="67">
        <f>COUNTIFS(N7:N36,"!!!")</f>
        <v>9</v>
      </c>
      <c r="O38" s="67">
        <f>COUNTIFS(O7:O36,"!!!")</f>
        <v>9</v>
      </c>
      <c r="Q38" s="67"/>
      <c r="R38" s="68"/>
      <c r="S38" s="67"/>
      <c r="T38" s="68"/>
    </row>
    <row r="39" spans="1:27" ht="93" customHeight="1" x14ac:dyDescent="0.35">
      <c r="A39" s="110" t="s">
        <v>112</v>
      </c>
      <c r="B39" s="111"/>
      <c r="C39" s="111"/>
      <c r="D39" s="111"/>
      <c r="E39" s="112"/>
      <c r="F39" s="2"/>
      <c r="G39" s="2"/>
      <c r="H39" s="2"/>
      <c r="N39" s="33" t="s">
        <v>78</v>
      </c>
      <c r="O39" s="33" t="s">
        <v>79</v>
      </c>
    </row>
    <row r="40" spans="1:27" ht="21.75" customHeight="1" x14ac:dyDescent="0.35">
      <c r="I40" s="32"/>
      <c r="J40" s="32"/>
      <c r="K40" s="32"/>
      <c r="L40" s="32"/>
      <c r="M40" s="32"/>
      <c r="N40" s="34" t="str">
        <f>IF(OR(N38&gt;1,N38=1),"!!!",SUM(N7:N37))</f>
        <v>!!!</v>
      </c>
      <c r="O40" s="34" t="str">
        <f>IF(OR(O38&gt;1,O38=1),"!!!",SUM(O7:O37))</f>
        <v>!!!</v>
      </c>
    </row>
    <row r="41" spans="1:27" ht="13.5" customHeight="1" x14ac:dyDescent="0.35">
      <c r="I41" s="32"/>
      <c r="J41" s="32"/>
      <c r="K41" s="32"/>
      <c r="L41" s="32"/>
      <c r="M41" s="32"/>
      <c r="N41" s="11"/>
      <c r="O41" s="11"/>
    </row>
    <row r="42" spans="1:27" ht="43.5" customHeight="1" x14ac:dyDescent="0.35">
      <c r="A42" s="10"/>
      <c r="B42" s="60"/>
      <c r="C42" s="10"/>
      <c r="D42" s="10"/>
      <c r="E42" s="10"/>
      <c r="F42" s="10"/>
      <c r="G42" s="10"/>
      <c r="H42" s="10"/>
      <c r="I42" s="98" t="s">
        <v>80</v>
      </c>
      <c r="J42" s="98"/>
      <c r="K42" s="98"/>
      <c r="L42" s="98"/>
      <c r="M42" s="98"/>
      <c r="N42" s="12"/>
      <c r="O42" s="13" t="str">
        <f>IFERROR(O40*20/N40,"Erreur")</f>
        <v>Erreur</v>
      </c>
      <c r="P42" s="14"/>
      <c r="Q42" s="14"/>
      <c r="R42" s="14"/>
      <c r="S42" s="14"/>
    </row>
    <row r="43" spans="1:27" ht="13.5" customHeight="1" x14ac:dyDescent="0.35">
      <c r="I43" s="3"/>
      <c r="J43" s="3"/>
      <c r="K43" s="17"/>
      <c r="L43" s="17"/>
      <c r="M43" s="17"/>
      <c r="N43" s="17"/>
      <c r="O43" s="16"/>
      <c r="T43" s="15"/>
    </row>
    <row r="44" spans="1:27" ht="13.5" customHeight="1" x14ac:dyDescent="0.35">
      <c r="I44" s="3"/>
      <c r="J44" s="3"/>
      <c r="K44" s="17"/>
      <c r="L44" s="17"/>
      <c r="M44" s="17"/>
      <c r="N44" s="17"/>
      <c r="O44" s="16"/>
      <c r="T44" s="15"/>
    </row>
    <row r="45" spans="1:27" ht="13.5" customHeight="1" x14ac:dyDescent="0.35"/>
    <row r="46" spans="1:27" ht="13.5" customHeight="1" x14ac:dyDescent="0.35">
      <c r="U46" s="9"/>
      <c r="V46" s="9"/>
      <c r="W46" s="9"/>
      <c r="X46" s="9"/>
      <c r="Y46" s="9"/>
      <c r="Z46" s="9"/>
      <c r="AA46" s="9"/>
    </row>
    <row r="47" spans="1:27" ht="13.5" customHeight="1" x14ac:dyDescent="0.35"/>
    <row r="48" spans="1:27" ht="13.5" customHeight="1" thickBot="1" x14ac:dyDescent="0.4">
      <c r="S48" s="2" t="s">
        <v>28</v>
      </c>
      <c r="T48" s="9" t="s">
        <v>101</v>
      </c>
    </row>
    <row r="49" spans="17:20" ht="13.5" customHeight="1" thickBot="1" x14ac:dyDescent="0.4">
      <c r="Q49" s="5"/>
      <c r="R49" s="30"/>
      <c r="S49" s="36" t="s">
        <v>385</v>
      </c>
      <c r="T49" s="39" t="s">
        <v>102</v>
      </c>
    </row>
    <row r="50" spans="17:20" ht="13.5" customHeight="1" thickBot="1" x14ac:dyDescent="0.4">
      <c r="Q50" s="5"/>
      <c r="R50" s="30"/>
      <c r="S50" s="38" t="s">
        <v>384</v>
      </c>
      <c r="T50" s="39" t="s">
        <v>103</v>
      </c>
    </row>
    <row r="51" spans="17:20" ht="13.5" customHeight="1" thickBot="1" x14ac:dyDescent="0.4">
      <c r="Q51" s="5"/>
      <c r="R51" s="30"/>
      <c r="S51" s="38" t="s">
        <v>382</v>
      </c>
      <c r="T51" s="39" t="s">
        <v>104</v>
      </c>
    </row>
    <row r="52" spans="17:20" ht="13.5" customHeight="1" x14ac:dyDescent="0.35">
      <c r="Q52" s="6"/>
      <c r="R52" s="30"/>
      <c r="S52" s="38" t="s">
        <v>383</v>
      </c>
      <c r="T52" s="39" t="s">
        <v>105</v>
      </c>
    </row>
    <row r="53" spans="17:20" ht="13.5" customHeight="1" x14ac:dyDescent="0.35">
      <c r="Q53" s="6"/>
      <c r="R53" s="31"/>
      <c r="S53" s="6"/>
      <c r="T53" s="31"/>
    </row>
    <row r="54" spans="17:20" ht="13.5" customHeight="1" x14ac:dyDescent="0.35">
      <c r="Q54" s="6"/>
      <c r="R54" s="31"/>
      <c r="S54" s="6"/>
      <c r="T54" s="31"/>
    </row>
    <row r="55" spans="17:20" ht="13.5" customHeight="1" x14ac:dyDescent="0.35">
      <c r="Q55" s="6"/>
      <c r="R55" s="31"/>
      <c r="S55" s="6"/>
      <c r="T55" s="31"/>
    </row>
    <row r="56" spans="17:20" ht="13.5" customHeight="1" x14ac:dyDescent="0.35">
      <c r="Q56" s="7"/>
      <c r="R56" s="30"/>
      <c r="S56" s="7"/>
      <c r="T56" s="30"/>
    </row>
    <row r="57" spans="17:20" ht="13.5" customHeight="1" x14ac:dyDescent="0.35">
      <c r="Q57" s="7"/>
      <c r="R57" s="30"/>
      <c r="S57" s="7"/>
      <c r="T57" s="30"/>
    </row>
    <row r="58" spans="17:20" ht="13.5" customHeight="1" x14ac:dyDescent="0.35">
      <c r="Q58" s="7"/>
      <c r="R58" s="30"/>
      <c r="S58" s="7"/>
      <c r="T58" s="30"/>
    </row>
    <row r="59" spans="17:20" ht="13.5" customHeight="1" x14ac:dyDescent="0.35">
      <c r="Q59" s="7"/>
      <c r="R59" s="30"/>
      <c r="S59" s="7"/>
      <c r="T59" s="30"/>
    </row>
    <row r="60" spans="17:20" ht="13.5" customHeight="1" x14ac:dyDescent="0.35">
      <c r="Q60" s="7"/>
      <c r="R60" s="30"/>
      <c r="S60" s="7"/>
      <c r="T60" s="30"/>
    </row>
    <row r="61" spans="17:20" ht="13.5" customHeight="1" x14ac:dyDescent="0.35">
      <c r="Q61" s="7"/>
      <c r="R61" s="30"/>
      <c r="S61" s="7"/>
      <c r="T61" s="30"/>
    </row>
    <row r="62" spans="17:20" ht="13.5" customHeight="1" x14ac:dyDescent="0.35">
      <c r="Q62" s="8"/>
      <c r="R62" s="30"/>
      <c r="S62" s="8"/>
      <c r="T62" s="30"/>
    </row>
    <row r="63" spans="17:20" ht="13.5" customHeight="1" x14ac:dyDescent="0.35">
      <c r="Q63" s="8"/>
      <c r="R63" s="30"/>
      <c r="S63" s="8"/>
      <c r="T63" s="30"/>
    </row>
    <row r="64" spans="17:20" ht="13.5" customHeight="1" x14ac:dyDescent="0.35">
      <c r="Q64" s="8"/>
      <c r="R64" s="30"/>
      <c r="S64" s="8"/>
      <c r="T64" s="30"/>
    </row>
    <row r="65" spans="17:20" ht="13.5" customHeight="1" x14ac:dyDescent="0.35">
      <c r="Q65" s="8"/>
      <c r="R65" s="30"/>
      <c r="S65" s="8"/>
      <c r="T65" s="30"/>
    </row>
    <row r="66" spans="17:20" ht="13.5" customHeight="1" x14ac:dyDescent="0.35">
      <c r="T66" s="30"/>
    </row>
    <row r="67" spans="17:20" ht="13.5" customHeight="1" x14ac:dyDescent="0.35">
      <c r="T67" s="30"/>
    </row>
    <row r="68" spans="17:20" ht="13.5" customHeight="1" x14ac:dyDescent="0.35">
      <c r="T68" s="30"/>
    </row>
    <row r="69" spans="17:20" ht="13.5" customHeight="1" x14ac:dyDescent="0.35">
      <c r="T69" s="30"/>
    </row>
    <row r="70" spans="17:20" x14ac:dyDescent="0.35">
      <c r="T70" s="30"/>
    </row>
    <row r="71" spans="17:20" x14ac:dyDescent="0.35">
      <c r="S71" s="8"/>
      <c r="T71" s="30"/>
    </row>
    <row r="72" spans="17:20" x14ac:dyDescent="0.35">
      <c r="S72" s="8"/>
      <c r="T72" s="30"/>
    </row>
  </sheetData>
  <sheetProtection password="9C76" sheet="1" objects="1" scenarios="1" selectLockedCells="1"/>
  <protectedRanges>
    <protectedRange sqref="A3 E7:H39" name="Plage1"/>
  </protectedRanges>
  <dataConsolidate/>
  <mergeCells count="13">
    <mergeCell ref="I42:M42"/>
    <mergeCell ref="Q4:R5"/>
    <mergeCell ref="S4:S5"/>
    <mergeCell ref="A6:C6"/>
    <mergeCell ref="K2:K6"/>
    <mergeCell ref="A39:E39"/>
    <mergeCell ref="A1:P1"/>
    <mergeCell ref="E2:H2"/>
    <mergeCell ref="M2:M6"/>
    <mergeCell ref="N2:N6"/>
    <mergeCell ref="O2:O6"/>
    <mergeCell ref="A3:B3"/>
    <mergeCell ref="E3:H3"/>
  </mergeCells>
  <conditionalFormatting sqref="F39:H39 E7:H38">
    <cfRule type="notContainsBlanks" dxfId="2" priority="1">
      <formula>LEN(TRIM(E7))&gt;0</formula>
    </cfRule>
  </conditionalFormatting>
  <dataValidations count="2">
    <dataValidation type="list" allowBlank="1" showInputMessage="1" showErrorMessage="1" sqref="B38" xr:uid="{00000000-0002-0000-0100-000000000000}">
      <formula1>$S$49:$S$72</formula1>
    </dataValidation>
    <dataValidation type="list" allowBlank="1" showInputMessage="1" showErrorMessage="1" sqref="B7:B37" xr:uid="{00000000-0002-0000-0100-000001000000}">
      <formula1>$S$49:$S$52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06FE-EBC4-4D8E-86A4-CBF64426A899}">
  <dimension ref="A1:AA91"/>
  <sheetViews>
    <sheetView windowProtection="1" zoomScaleNormal="100" workbookViewId="0">
      <selection activeCell="E7" sqref="E7"/>
    </sheetView>
  </sheetViews>
  <sheetFormatPr baseColWidth="10" defaultRowHeight="14.5" x14ac:dyDescent="0.35"/>
  <cols>
    <col min="1" max="1" width="11" customWidth="1"/>
    <col min="2" max="2" width="13" style="2" customWidth="1"/>
    <col min="3" max="3" width="69" customWidth="1"/>
    <col min="4" max="4" width="2.81640625" customWidth="1"/>
    <col min="5" max="8" width="5.81640625" customWidth="1"/>
    <col min="9" max="9" width="6.6328125" hidden="1" customWidth="1"/>
    <col min="10" max="10" width="2.81640625" customWidth="1"/>
    <col min="11" max="11" width="5.81640625" style="2" hidden="1" customWidth="1"/>
    <col min="12" max="12" width="2.81640625" style="2" hidden="1" customWidth="1"/>
    <col min="13" max="14" width="7.1796875" style="2" hidden="1" customWidth="1"/>
    <col min="15" max="15" width="9.1796875" style="2" hidden="1" customWidth="1"/>
    <col min="16" max="16" width="2.81640625" customWidth="1"/>
    <col min="17" max="17" width="8.453125" style="2" customWidth="1"/>
    <col min="18" max="18" width="95.81640625" style="9" customWidth="1"/>
    <col min="19" max="19" width="9.453125" style="2" customWidth="1"/>
    <col min="20" max="20" width="75.90625" style="9" customWidth="1"/>
    <col min="21" max="22" width="5.1796875" customWidth="1"/>
    <col min="23" max="51" width="3.81640625" customWidth="1"/>
  </cols>
  <sheetData>
    <row r="1" spans="1:20" ht="24" customHeight="1" thickBot="1" x14ac:dyDescent="0.55000000000000004">
      <c r="A1" s="113" t="s">
        <v>234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20" ht="37.5" customHeight="1" thickBot="1" x14ac:dyDescent="0.55000000000000004">
      <c r="A2" s="4"/>
      <c r="B2" s="58"/>
      <c r="D2" s="4"/>
      <c r="E2" s="114" t="s">
        <v>77</v>
      </c>
      <c r="F2" s="115"/>
      <c r="G2" s="115"/>
      <c r="H2" s="116"/>
      <c r="K2" s="107" t="s">
        <v>106</v>
      </c>
      <c r="L2" s="4"/>
      <c r="M2" s="103" t="s">
        <v>109</v>
      </c>
      <c r="N2" s="103" t="s">
        <v>108</v>
      </c>
      <c r="O2" s="103" t="s">
        <v>107</v>
      </c>
      <c r="P2" s="4"/>
    </row>
    <row r="3" spans="1:20" ht="28.5" customHeight="1" thickBot="1" x14ac:dyDescent="0.4">
      <c r="A3" s="120" t="s">
        <v>0</v>
      </c>
      <c r="B3" s="121"/>
      <c r="C3" s="45"/>
      <c r="E3" s="122" t="str">
        <f>O42</f>
        <v>Erreur</v>
      </c>
      <c r="F3" s="123"/>
      <c r="G3" s="123"/>
      <c r="H3" s="124"/>
      <c r="K3" s="108"/>
      <c r="L3" s="35"/>
      <c r="M3" s="104"/>
      <c r="N3" s="104"/>
      <c r="O3" s="104"/>
    </row>
    <row r="4" spans="1:20" ht="13.5" customHeight="1" thickBot="1" x14ac:dyDescent="0.4">
      <c r="D4" s="1"/>
      <c r="K4" s="108"/>
      <c r="L4" s="35"/>
      <c r="M4" s="104"/>
      <c r="N4" s="104"/>
      <c r="O4" s="104"/>
      <c r="Q4" s="99" t="s">
        <v>23</v>
      </c>
      <c r="R4" s="100"/>
      <c r="S4" s="105" t="s">
        <v>21</v>
      </c>
      <c r="T4"/>
    </row>
    <row r="5" spans="1:20" ht="19.5" customHeight="1" thickBot="1" x14ac:dyDescent="0.4">
      <c r="A5" s="62" t="s">
        <v>22</v>
      </c>
      <c r="B5" s="61" t="s">
        <v>111</v>
      </c>
      <c r="C5" s="57"/>
      <c r="D5" s="1"/>
      <c r="E5" s="42" t="s">
        <v>1</v>
      </c>
      <c r="F5" s="43" t="s">
        <v>2</v>
      </c>
      <c r="G5" s="43" t="s">
        <v>3</v>
      </c>
      <c r="H5" s="44" t="s">
        <v>4</v>
      </c>
      <c r="K5" s="108"/>
      <c r="L5" s="35"/>
      <c r="M5" s="104"/>
      <c r="N5" s="104"/>
      <c r="O5" s="104"/>
      <c r="Q5" s="101"/>
      <c r="R5" s="102"/>
      <c r="S5" s="106"/>
      <c r="T5"/>
    </row>
    <row r="6" spans="1:20" ht="13.5" customHeight="1" thickBot="1" x14ac:dyDescent="0.4">
      <c r="A6" s="125"/>
      <c r="B6" s="126"/>
      <c r="C6" s="127"/>
      <c r="K6" s="109"/>
      <c r="L6" s="35"/>
      <c r="M6" s="104"/>
      <c r="N6" s="104"/>
      <c r="O6" s="104"/>
      <c r="Q6" s="36" t="s">
        <v>115</v>
      </c>
      <c r="R6" s="39" t="s">
        <v>116</v>
      </c>
      <c r="S6" s="36">
        <f>COUNTIF(B:B,Q6)</f>
        <v>1</v>
      </c>
      <c r="T6"/>
    </row>
    <row r="7" spans="1:20" ht="13.5" customHeight="1" thickBot="1" x14ac:dyDescent="0.4">
      <c r="A7" s="84">
        <v>1</v>
      </c>
      <c r="B7" s="83" t="s">
        <v>115</v>
      </c>
      <c r="C7" s="21" t="str">
        <f>IF(ISNA(VLOOKUP(B7,'E 32 Candidat N°'!$S$49:$T$77,2,FALSE)),"",(VLOOKUP(B7,'E 32 Candidat N°'!$S$49:$T$77,2,FALSE)))</f>
        <v>Organiser et mettre en oeuvre les postes de travail.</v>
      </c>
      <c r="E7" s="46"/>
      <c r="F7" s="47"/>
      <c r="G7" s="47"/>
      <c r="H7" s="48"/>
      <c r="I7">
        <f>IF(A7="","",COUNTA(E7:H7))</f>
        <v>0</v>
      </c>
      <c r="J7" s="63" t="str">
        <f>IF(A7="","",IF(I7&gt;1,"◄",(IF(I7&lt;1,"◄",""))))</f>
        <v>◄</v>
      </c>
      <c r="K7" s="41" t="str">
        <f>IF(A7="","",IF(J7="◄","Erreur",IF(COUNTA(E7:H7)&gt;0,((IF(E7&lt;&gt;"",0,0)+IF(F7&lt;&gt;"",6.66,0)+IF(G7&lt;&gt;"",13.33,0)+IF(H7&lt;&gt;"",20,0)+0.00001))/COUNTA(E7:H7),"")))</f>
        <v>Erreur</v>
      </c>
      <c r="M7" s="91">
        <v>1</v>
      </c>
      <c r="N7" s="22" t="str">
        <f>IF(B7="","",IF(J7="◄","!!!",20*M7))</f>
        <v>!!!</v>
      </c>
      <c r="O7" s="29" t="str">
        <f>IF(C7="","",IF(J7="◄","!!!",K7*M7))</f>
        <v>!!!</v>
      </c>
      <c r="Q7" s="37" t="s">
        <v>126</v>
      </c>
      <c r="R7" s="89" t="s">
        <v>128</v>
      </c>
      <c r="S7" s="18"/>
      <c r="T7"/>
    </row>
    <row r="8" spans="1:20" ht="13.5" customHeight="1" thickBot="1" x14ac:dyDescent="0.4">
      <c r="A8" s="84">
        <v>2</v>
      </c>
      <c r="B8" s="83" t="s">
        <v>117</v>
      </c>
      <c r="C8" s="21" t="str">
        <f>IF(ISNA(VLOOKUP(B8,'E 32 Candidat N°'!$S$49:$T$77,2,FALSE)),"",(VLOOKUP(B8,'E 32 Candidat N°'!$S$49:$T$77,2,FALSE)))</f>
        <v>Préparer les matériaux, produits et composants.</v>
      </c>
      <c r="E8" s="49"/>
      <c r="F8" s="50"/>
      <c r="G8" s="50"/>
      <c r="H8" s="51"/>
      <c r="I8">
        <f t="shared" ref="I8:I37" si="0">IF(A8="","",COUNTA(E8:H8))</f>
        <v>0</v>
      </c>
      <c r="J8" s="63" t="str">
        <f t="shared" ref="J8:J37" si="1">IF(A8="","",IF(I8&gt;1,"◄",(IF(I8&lt;1,"◄",""))))</f>
        <v>◄</v>
      </c>
      <c r="K8" s="41" t="str">
        <f t="shared" ref="K8:K37" si="2">IF(A8="","",IF(J8="◄","Erreur",IF(COUNTA(E8:H8)&gt;0,((IF(E8&lt;&gt;"",0,0)+IF(F8&lt;&gt;"",6.66,0)+IF(G8&lt;&gt;"",13.33,0)+IF(H8&lt;&gt;"",20,0)+0.00001))/COUNTA(E8:H8),"")))</f>
        <v>Erreur</v>
      </c>
      <c r="M8" s="88">
        <v>1</v>
      </c>
      <c r="N8" s="22" t="str">
        <f t="shared" ref="N8:N37" si="3">IF(B8="","",IF(J8="◄","!!!",20*M8))</f>
        <v>!!!</v>
      </c>
      <c r="O8" s="29" t="str">
        <f t="shared" ref="O8:O37" si="4">IF(C8="","",IF(J8="◄","!!!",K8*M8))</f>
        <v>!!!</v>
      </c>
      <c r="Q8" s="37" t="s">
        <v>130</v>
      </c>
      <c r="R8" s="23" t="s">
        <v>129</v>
      </c>
      <c r="S8" s="18"/>
      <c r="T8"/>
    </row>
    <row r="9" spans="1:20" ht="13.5" customHeight="1" thickBot="1" x14ac:dyDescent="0.4">
      <c r="A9" s="84">
        <v>3</v>
      </c>
      <c r="B9" s="83" t="s">
        <v>118</v>
      </c>
      <c r="C9" s="21" t="str">
        <f>IF(ISNA(VLOOKUP(B9,'E 32 Candidat N°'!$S$49:$T$77,2,FALSE)),"",(VLOOKUP(B9,'E 32 Candidat N°'!$S$49:$T$77,2,FALSE)))</f>
        <v>Rechercher les caractéristiques dimensionnelles et géométriques des éléments</v>
      </c>
      <c r="E9" s="49"/>
      <c r="F9" s="50"/>
      <c r="G9" s="50"/>
      <c r="H9" s="51"/>
      <c r="I9">
        <f t="shared" si="0"/>
        <v>0</v>
      </c>
      <c r="J9" s="63" t="str">
        <f t="shared" si="1"/>
        <v>◄</v>
      </c>
      <c r="K9" s="41" t="str">
        <f t="shared" si="2"/>
        <v>Erreur</v>
      </c>
      <c r="M9" s="88">
        <v>1</v>
      </c>
      <c r="N9" s="22" t="str">
        <f t="shared" si="3"/>
        <v>!!!</v>
      </c>
      <c r="O9" s="29" t="str">
        <f t="shared" si="4"/>
        <v>!!!</v>
      </c>
      <c r="Q9" s="37" t="s">
        <v>132</v>
      </c>
      <c r="R9" s="23" t="s">
        <v>131</v>
      </c>
      <c r="S9" s="18"/>
      <c r="T9"/>
    </row>
    <row r="10" spans="1:20" ht="13.5" customHeight="1" thickBot="1" x14ac:dyDescent="0.4">
      <c r="A10" s="84" t="s">
        <v>230</v>
      </c>
      <c r="B10" s="83" t="s">
        <v>118</v>
      </c>
      <c r="C10" s="21" t="str">
        <f>IF(ISNA(VLOOKUP(B10,'E 32 Candidat N°'!$S$49:$T$77,2,FALSE)),"",(VLOOKUP(B10,'E 32 Candidat N°'!$S$49:$T$77,2,FALSE)))</f>
        <v>Rechercher les caractéristiques dimensionnelles et géométriques des éléments</v>
      </c>
      <c r="E10" s="49"/>
      <c r="F10" s="50"/>
      <c r="G10" s="50"/>
      <c r="H10" s="51"/>
      <c r="I10">
        <f t="shared" si="0"/>
        <v>0</v>
      </c>
      <c r="J10" s="63" t="str">
        <f t="shared" si="1"/>
        <v>◄</v>
      </c>
      <c r="K10" s="41" t="str">
        <f t="shared" si="2"/>
        <v>Erreur</v>
      </c>
      <c r="M10" s="88">
        <v>0.5</v>
      </c>
      <c r="N10" s="22" t="str">
        <f t="shared" si="3"/>
        <v>!!!</v>
      </c>
      <c r="O10" s="29" t="str">
        <f t="shared" si="4"/>
        <v>!!!</v>
      </c>
      <c r="Q10" s="37" t="s">
        <v>133</v>
      </c>
      <c r="R10" s="89" t="s">
        <v>136</v>
      </c>
      <c r="S10" s="18"/>
      <c r="T10"/>
    </row>
    <row r="11" spans="1:20" ht="13.5" customHeight="1" thickBot="1" x14ac:dyDescent="0.4">
      <c r="A11" s="84">
        <v>4</v>
      </c>
      <c r="B11" s="83" t="s">
        <v>121</v>
      </c>
      <c r="C11" s="21" t="str">
        <f>IF(ISNA(VLOOKUP(B11,'E 32 Candidat N°'!$S$49:$T$77,2,FALSE)),"",(VLOOKUP(B11,'E 32 Candidat N°'!$S$49:$T$77,2,FALSE)))</f>
        <v>Installer les postes de travail, les outillages…</v>
      </c>
      <c r="E11" s="49"/>
      <c r="F11" s="50"/>
      <c r="G11" s="50"/>
      <c r="H11" s="51"/>
      <c r="I11">
        <f t="shared" si="0"/>
        <v>0</v>
      </c>
      <c r="J11" s="63" t="str">
        <f t="shared" si="1"/>
        <v>◄</v>
      </c>
      <c r="K11" s="41" t="str">
        <f t="shared" si="2"/>
        <v>Erreur</v>
      </c>
      <c r="M11" s="88">
        <v>1</v>
      </c>
      <c r="N11" s="22" t="str">
        <f t="shared" si="3"/>
        <v>!!!</v>
      </c>
      <c r="O11" s="29" t="str">
        <f t="shared" si="4"/>
        <v>!!!</v>
      </c>
      <c r="Q11" s="37" t="s">
        <v>134</v>
      </c>
      <c r="R11" s="23" t="s">
        <v>138</v>
      </c>
      <c r="S11" s="18"/>
      <c r="T11"/>
    </row>
    <row r="12" spans="1:20" ht="13.5" customHeight="1" thickBot="1" x14ac:dyDescent="0.4">
      <c r="A12" s="84">
        <v>5</v>
      </c>
      <c r="B12" s="83" t="s">
        <v>123</v>
      </c>
      <c r="C12" s="21" t="str">
        <f>IF(ISNA(VLOOKUP(B12,'E 32 Candidat N°'!$S$49:$T$77,2,FALSE)),"",(VLOOKUP(B12,'E 32 Candidat N°'!$S$49:$T$77,2,FALSE)))</f>
        <v>Conduire les opérations de taillage et d’usinage.</v>
      </c>
      <c r="E12" s="49"/>
      <c r="F12" s="50"/>
      <c r="G12" s="50"/>
      <c r="H12" s="51"/>
      <c r="I12">
        <f t="shared" si="0"/>
        <v>0</v>
      </c>
      <c r="J12" s="63" t="str">
        <f t="shared" si="1"/>
        <v>◄</v>
      </c>
      <c r="K12" s="41" t="str">
        <f t="shared" si="2"/>
        <v>Erreur</v>
      </c>
      <c r="M12" s="88">
        <v>1</v>
      </c>
      <c r="N12" s="22" t="str">
        <f t="shared" si="3"/>
        <v>!!!</v>
      </c>
      <c r="O12" s="29" t="str">
        <f t="shared" si="4"/>
        <v>!!!</v>
      </c>
      <c r="Q12" s="37" t="s">
        <v>135</v>
      </c>
      <c r="R12" s="23" t="s">
        <v>137</v>
      </c>
      <c r="S12" s="18"/>
      <c r="T12"/>
    </row>
    <row r="13" spans="1:20" ht="13.5" customHeight="1" thickBot="1" x14ac:dyDescent="0.4">
      <c r="A13" s="84">
        <v>6</v>
      </c>
      <c r="B13" s="83" t="s">
        <v>124</v>
      </c>
      <c r="C13" s="21" t="str">
        <f>IF(ISNA(VLOOKUP(B13,'E 32 Candidat N°'!$S$49:$T$77,2,FALSE)),"",(VLOOKUP(B13,'E 32 Candidat N°'!$S$49:$T$77,2,FALSE)))</f>
        <v>Conduire les opérations de préfabrication et d’assemblage</v>
      </c>
      <c r="E13" s="49"/>
      <c r="F13" s="50"/>
      <c r="G13" s="50"/>
      <c r="H13" s="51"/>
      <c r="I13">
        <f t="shared" si="0"/>
        <v>0</v>
      </c>
      <c r="J13" s="63" t="str">
        <f t="shared" si="1"/>
        <v>◄</v>
      </c>
      <c r="K13" s="41" t="str">
        <f t="shared" si="2"/>
        <v>Erreur</v>
      </c>
      <c r="M13" s="88">
        <v>1</v>
      </c>
      <c r="N13" s="22" t="str">
        <f t="shared" si="3"/>
        <v>!!!</v>
      </c>
      <c r="O13" s="29" t="str">
        <f t="shared" si="4"/>
        <v>!!!</v>
      </c>
      <c r="Q13" s="36" t="s">
        <v>117</v>
      </c>
      <c r="R13" s="39" t="s">
        <v>119</v>
      </c>
      <c r="S13" s="36">
        <f>COUNTIF(B:B,Q13)</f>
        <v>1</v>
      </c>
      <c r="T13"/>
    </row>
    <row r="14" spans="1:20" ht="13.5" customHeight="1" thickBot="1" x14ac:dyDescent="0.4">
      <c r="A14" s="84">
        <v>7</v>
      </c>
      <c r="B14" s="83" t="s">
        <v>125</v>
      </c>
      <c r="C14" s="21" t="str">
        <f>IF(ISNA(VLOOKUP(B14,'E 32 Candidat N°'!$S$49:$T$77,2,FALSE)),"",(VLOOKUP(B14,'E 32 Candidat N°'!$S$49:$T$77,2,FALSE)))</f>
        <v>Conduire les opérations de finition et de traitement</v>
      </c>
      <c r="E14" s="49"/>
      <c r="F14" s="50"/>
      <c r="G14" s="50"/>
      <c r="H14" s="51"/>
      <c r="I14">
        <f t="shared" si="0"/>
        <v>0</v>
      </c>
      <c r="J14" s="63" t="str">
        <f t="shared" si="1"/>
        <v>◄</v>
      </c>
      <c r="K14" s="41" t="str">
        <f t="shared" si="2"/>
        <v>Erreur</v>
      </c>
      <c r="M14" s="88">
        <v>1</v>
      </c>
      <c r="N14" s="22" t="str">
        <f t="shared" si="3"/>
        <v>!!!</v>
      </c>
      <c r="O14" s="29" t="str">
        <f t="shared" si="4"/>
        <v>!!!</v>
      </c>
      <c r="Q14" s="24" t="s">
        <v>139</v>
      </c>
      <c r="R14" s="23" t="s">
        <v>143</v>
      </c>
      <c r="S14" s="18"/>
      <c r="T14"/>
    </row>
    <row r="15" spans="1:20" ht="13.5" customHeight="1" thickBot="1" x14ac:dyDescent="0.4">
      <c r="A15" s="84">
        <v>8</v>
      </c>
      <c r="B15" s="83" t="s">
        <v>209</v>
      </c>
      <c r="C15" s="21" t="str">
        <f>IF(ISNA(VLOOKUP(B15,'E 32 Candidat N°'!$S$49:$T$77,2,FALSE)),"",(VLOOKUP(B15,'E 32 Candidat N°'!$S$49:$T$77,2,FALSE)))</f>
        <v>Assurer le conditionnement, le stockage et le chargement</v>
      </c>
      <c r="E15" s="49"/>
      <c r="F15" s="50"/>
      <c r="G15" s="50"/>
      <c r="H15" s="51"/>
      <c r="I15">
        <f t="shared" si="0"/>
        <v>0</v>
      </c>
      <c r="J15" s="63" t="str">
        <f t="shared" si="1"/>
        <v>◄</v>
      </c>
      <c r="K15" s="41" t="str">
        <f t="shared" si="2"/>
        <v>Erreur</v>
      </c>
      <c r="M15" s="88">
        <v>1</v>
      </c>
      <c r="N15" s="22" t="str">
        <f t="shared" si="3"/>
        <v>!!!</v>
      </c>
      <c r="O15" s="29" t="str">
        <f t="shared" si="4"/>
        <v>!!!</v>
      </c>
      <c r="Q15" s="24" t="s">
        <v>127</v>
      </c>
      <c r="R15" s="23" t="s">
        <v>144</v>
      </c>
      <c r="S15" s="18"/>
      <c r="T15"/>
    </row>
    <row r="16" spans="1:20" ht="13.5" customHeight="1" thickBot="1" x14ac:dyDescent="0.4">
      <c r="A16" s="84">
        <v>9</v>
      </c>
      <c r="B16" s="83" t="s">
        <v>217</v>
      </c>
      <c r="C16" s="21" t="str">
        <f>IF(ISNA(VLOOKUP(B16,'E 32 Candidat N°'!$S$49:$T$77,2,FALSE)),"",(VLOOKUP(B16,'E 32 Candidat N°'!$S$49:$T$77,2,FALSE)))</f>
        <v>Assurer la maintenance de 1er niveau des machines et matériels de fabrication.</v>
      </c>
      <c r="E16" s="49"/>
      <c r="F16" s="50"/>
      <c r="G16" s="50"/>
      <c r="H16" s="51"/>
      <c r="I16">
        <f t="shared" si="0"/>
        <v>0</v>
      </c>
      <c r="J16" s="63" t="str">
        <f t="shared" si="1"/>
        <v>◄</v>
      </c>
      <c r="K16" s="41" t="str">
        <f t="shared" si="2"/>
        <v>Erreur</v>
      </c>
      <c r="M16" s="88">
        <v>1</v>
      </c>
      <c r="N16" s="22" t="str">
        <f t="shared" si="3"/>
        <v>!!!</v>
      </c>
      <c r="O16" s="29" t="str">
        <f t="shared" si="4"/>
        <v>!!!</v>
      </c>
      <c r="Q16" s="24" t="s">
        <v>140</v>
      </c>
      <c r="R16" s="23" t="s">
        <v>145</v>
      </c>
      <c r="S16" s="18"/>
      <c r="T16"/>
    </row>
    <row r="17" spans="1:20" ht="13.5" customHeight="1" thickBot="1" x14ac:dyDescent="0.4">
      <c r="A17" s="84"/>
      <c r="B17" s="83"/>
      <c r="C17" s="21" t="str">
        <f>IF(ISNA(VLOOKUP(B17,'E 32 Candidat N°'!$S$49:$T$77,2,FALSE)),"",(VLOOKUP(B17,'E 32 Candidat N°'!$S$49:$T$77,2,FALSE)))</f>
        <v/>
      </c>
      <c r="E17" s="85"/>
      <c r="F17" s="86"/>
      <c r="G17" s="86"/>
      <c r="H17" s="87"/>
      <c r="I17" t="str">
        <f t="shared" si="0"/>
        <v/>
      </c>
      <c r="J17" s="63" t="str">
        <f t="shared" si="1"/>
        <v/>
      </c>
      <c r="K17" s="41" t="str">
        <f t="shared" si="2"/>
        <v/>
      </c>
      <c r="M17" s="88"/>
      <c r="N17" s="22" t="str">
        <f t="shared" si="3"/>
        <v/>
      </c>
      <c r="O17" s="29" t="str">
        <f t="shared" si="4"/>
        <v/>
      </c>
      <c r="Q17" s="24" t="s">
        <v>141</v>
      </c>
      <c r="R17" s="23" t="s">
        <v>146</v>
      </c>
      <c r="S17" s="18"/>
      <c r="T17"/>
    </row>
    <row r="18" spans="1:20" ht="13.5" customHeight="1" thickBot="1" x14ac:dyDescent="0.4">
      <c r="A18" s="84"/>
      <c r="B18" s="83"/>
      <c r="C18" s="21" t="str">
        <f>IF(ISNA(VLOOKUP(B18,'E 32 Candidat N°'!$S$49:$T$77,2,FALSE)),"",(VLOOKUP(B18,'E 32 Candidat N°'!$S$49:$T$77,2,FALSE)))</f>
        <v/>
      </c>
      <c r="E18" s="85"/>
      <c r="F18" s="86"/>
      <c r="G18" s="86"/>
      <c r="H18" s="87"/>
      <c r="I18" t="str">
        <f t="shared" si="0"/>
        <v/>
      </c>
      <c r="J18" s="63" t="str">
        <f t="shared" si="1"/>
        <v/>
      </c>
      <c r="K18" s="41" t="str">
        <f t="shared" si="2"/>
        <v/>
      </c>
      <c r="M18" s="88"/>
      <c r="N18" s="22" t="str">
        <f t="shared" si="3"/>
        <v/>
      </c>
      <c r="O18" s="29" t="str">
        <f t="shared" si="4"/>
        <v/>
      </c>
      <c r="Q18" s="24" t="s">
        <v>142</v>
      </c>
      <c r="R18" s="23" t="s">
        <v>147</v>
      </c>
      <c r="S18" s="18"/>
      <c r="T18"/>
    </row>
    <row r="19" spans="1:20" ht="13.5" customHeight="1" thickBot="1" x14ac:dyDescent="0.4">
      <c r="A19" s="84"/>
      <c r="B19" s="83"/>
      <c r="C19" s="21" t="str">
        <f>IF(ISNA(VLOOKUP(B19,'E 32 Candidat N°'!$S$49:$T$77,2,FALSE)),"",(VLOOKUP(B19,'E 32 Candidat N°'!$S$49:$T$77,2,FALSE)))</f>
        <v/>
      </c>
      <c r="E19" s="85"/>
      <c r="F19" s="86"/>
      <c r="G19" s="86"/>
      <c r="H19" s="87"/>
      <c r="I19" t="str">
        <f t="shared" si="0"/>
        <v/>
      </c>
      <c r="J19" s="63" t="str">
        <f t="shared" si="1"/>
        <v/>
      </c>
      <c r="K19" s="41" t="str">
        <f t="shared" si="2"/>
        <v/>
      </c>
      <c r="M19" s="88"/>
      <c r="N19" s="22" t="str">
        <f t="shared" si="3"/>
        <v/>
      </c>
      <c r="O19" s="29" t="str">
        <f t="shared" si="4"/>
        <v/>
      </c>
      <c r="Q19" s="36" t="s">
        <v>118</v>
      </c>
      <c r="R19" s="39" t="s">
        <v>120</v>
      </c>
      <c r="S19" s="36">
        <f>COUNTIF(B:B,Q19)</f>
        <v>2</v>
      </c>
      <c r="T19"/>
    </row>
    <row r="20" spans="1:20" ht="13.5" customHeight="1" thickBot="1" x14ac:dyDescent="0.4">
      <c r="A20" s="84"/>
      <c r="B20" s="83"/>
      <c r="C20" s="21" t="str">
        <f>IF(ISNA(VLOOKUP(B20,'E 32 Candidat N°'!$S$49:$T$77,2,FALSE)),"",(VLOOKUP(B20,'E 32 Candidat N°'!$S$49:$T$77,2,FALSE)))</f>
        <v/>
      </c>
      <c r="E20" s="85"/>
      <c r="F20" s="86"/>
      <c r="G20" s="86"/>
      <c r="H20" s="87"/>
      <c r="I20" t="str">
        <f t="shared" si="0"/>
        <v/>
      </c>
      <c r="J20" s="63" t="str">
        <f t="shared" si="1"/>
        <v/>
      </c>
      <c r="K20" s="41" t="str">
        <f t="shared" si="2"/>
        <v/>
      </c>
      <c r="M20" s="88"/>
      <c r="N20" s="22" t="str">
        <f t="shared" si="3"/>
        <v/>
      </c>
      <c r="O20" s="29" t="str">
        <f t="shared" si="4"/>
        <v/>
      </c>
      <c r="Q20" s="19" t="s">
        <v>148</v>
      </c>
      <c r="R20" s="23" t="s">
        <v>152</v>
      </c>
      <c r="S20" s="18"/>
      <c r="T20"/>
    </row>
    <row r="21" spans="1:20" ht="13.5" customHeight="1" thickBot="1" x14ac:dyDescent="0.4">
      <c r="A21" s="84"/>
      <c r="B21" s="83"/>
      <c r="C21" s="21" t="str">
        <f>IF(ISNA(VLOOKUP(B21,'E 32 Candidat N°'!$S$49:$T$77,2,FALSE)),"",(VLOOKUP(B21,'E 32 Candidat N°'!$S$49:$T$77,2,FALSE)))</f>
        <v/>
      </c>
      <c r="E21" s="85"/>
      <c r="F21" s="86"/>
      <c r="G21" s="86"/>
      <c r="H21" s="87"/>
      <c r="I21" t="str">
        <f t="shared" si="0"/>
        <v/>
      </c>
      <c r="J21" s="63" t="str">
        <f t="shared" si="1"/>
        <v/>
      </c>
      <c r="K21" s="41" t="str">
        <f t="shared" si="2"/>
        <v/>
      </c>
      <c r="M21" s="88"/>
      <c r="N21" s="22" t="str">
        <f t="shared" si="3"/>
        <v/>
      </c>
      <c r="O21" s="29" t="str">
        <f t="shared" si="4"/>
        <v/>
      </c>
      <c r="Q21" s="19" t="s">
        <v>149</v>
      </c>
      <c r="R21" s="23" t="s">
        <v>153</v>
      </c>
      <c r="S21" s="18"/>
      <c r="T21"/>
    </row>
    <row r="22" spans="1:20" ht="13.5" customHeight="1" thickBot="1" x14ac:dyDescent="0.4">
      <c r="A22" s="84"/>
      <c r="B22" s="83"/>
      <c r="C22" s="21" t="str">
        <f>IF(ISNA(VLOOKUP(B22,'E 32 Candidat N°'!$S$49:$T$77,2,FALSE)),"",(VLOOKUP(B22,'E 32 Candidat N°'!$S$49:$T$77,2,FALSE)))</f>
        <v/>
      </c>
      <c r="E22" s="85"/>
      <c r="F22" s="86"/>
      <c r="G22" s="86"/>
      <c r="H22" s="87"/>
      <c r="I22" t="str">
        <f t="shared" si="0"/>
        <v/>
      </c>
      <c r="J22" s="63" t="str">
        <f t="shared" si="1"/>
        <v/>
      </c>
      <c r="K22" s="41" t="str">
        <f t="shared" si="2"/>
        <v/>
      </c>
      <c r="M22" s="88"/>
      <c r="N22" s="22" t="str">
        <f t="shared" si="3"/>
        <v/>
      </c>
      <c r="O22" s="29" t="str">
        <f t="shared" si="4"/>
        <v/>
      </c>
      <c r="Q22" s="19" t="s">
        <v>150</v>
      </c>
      <c r="R22" s="23" t="s">
        <v>154</v>
      </c>
      <c r="S22" s="18"/>
      <c r="T22"/>
    </row>
    <row r="23" spans="1:20" ht="13.5" customHeight="1" thickBot="1" x14ac:dyDescent="0.4">
      <c r="A23" s="84"/>
      <c r="B23" s="83"/>
      <c r="C23" s="21" t="str">
        <f>IF(ISNA(VLOOKUP(B23,'E 32 Candidat N°'!$S$49:$T$77,2,FALSE)),"",(VLOOKUP(B23,'E 32 Candidat N°'!$S$49:$T$77,2,FALSE)))</f>
        <v/>
      </c>
      <c r="E23" s="85"/>
      <c r="F23" s="86"/>
      <c r="G23" s="86"/>
      <c r="H23" s="87"/>
      <c r="I23" t="str">
        <f t="shared" si="0"/>
        <v/>
      </c>
      <c r="J23" s="63" t="str">
        <f t="shared" si="1"/>
        <v/>
      </c>
      <c r="K23" s="41" t="str">
        <f t="shared" si="2"/>
        <v/>
      </c>
      <c r="M23" s="88"/>
      <c r="N23" s="22" t="str">
        <f t="shared" si="3"/>
        <v/>
      </c>
      <c r="O23" s="29" t="str">
        <f t="shared" si="4"/>
        <v/>
      </c>
      <c r="Q23" s="19" t="s">
        <v>151</v>
      </c>
      <c r="R23" s="23" t="s">
        <v>155</v>
      </c>
      <c r="S23" s="18"/>
      <c r="T23"/>
    </row>
    <row r="24" spans="1:20" ht="13.5" customHeight="1" thickBot="1" x14ac:dyDescent="0.4">
      <c r="A24" s="84"/>
      <c r="B24" s="83"/>
      <c r="C24" s="21" t="str">
        <f>IF(ISNA(VLOOKUP(B24,'E 32 Candidat N°'!$S$49:$T$77,2,FALSE)),"",(VLOOKUP(B24,'E 32 Candidat N°'!$S$49:$T$77,2,FALSE)))</f>
        <v/>
      </c>
      <c r="E24" s="85"/>
      <c r="F24" s="86"/>
      <c r="G24" s="86"/>
      <c r="H24" s="87"/>
      <c r="I24" t="str">
        <f t="shared" si="0"/>
        <v/>
      </c>
      <c r="J24" s="63" t="str">
        <f t="shared" si="1"/>
        <v/>
      </c>
      <c r="K24" s="41" t="str">
        <f t="shared" si="2"/>
        <v/>
      </c>
      <c r="M24" s="88"/>
      <c r="N24" s="22" t="str">
        <f t="shared" si="3"/>
        <v/>
      </c>
      <c r="O24" s="29" t="str">
        <f t="shared" si="4"/>
        <v/>
      </c>
      <c r="Q24" s="38" t="s">
        <v>121</v>
      </c>
      <c r="R24" s="39" t="s">
        <v>231</v>
      </c>
      <c r="S24" s="36">
        <f>COUNTIF(B:B,Q24)</f>
        <v>1</v>
      </c>
      <c r="T24"/>
    </row>
    <row r="25" spans="1:20" ht="13.5" customHeight="1" thickBot="1" x14ac:dyDescent="0.4">
      <c r="A25" s="84"/>
      <c r="B25" s="83"/>
      <c r="C25" s="21" t="str">
        <f>IF(ISNA(VLOOKUP(B25,'E 32 Candidat N°'!$S$49:$T$77,2,FALSE)),"",(VLOOKUP(B25,'E 32 Candidat N°'!$S$49:$T$77,2,FALSE)))</f>
        <v/>
      </c>
      <c r="E25" s="85"/>
      <c r="F25" s="86"/>
      <c r="G25" s="86"/>
      <c r="H25" s="87"/>
      <c r="I25" t="str">
        <f t="shared" si="0"/>
        <v/>
      </c>
      <c r="J25" s="63" t="str">
        <f t="shared" si="1"/>
        <v/>
      </c>
      <c r="K25" s="41" t="str">
        <f t="shared" si="2"/>
        <v/>
      </c>
      <c r="M25" s="88"/>
      <c r="N25" s="22" t="str">
        <f t="shared" si="3"/>
        <v/>
      </c>
      <c r="O25" s="29" t="str">
        <f t="shared" si="4"/>
        <v/>
      </c>
      <c r="Q25" s="25" t="s">
        <v>156</v>
      </c>
      <c r="R25" s="23" t="s">
        <v>162</v>
      </c>
      <c r="S25" s="18"/>
      <c r="T25"/>
    </row>
    <row r="26" spans="1:20" ht="13.5" customHeight="1" thickBot="1" x14ac:dyDescent="0.4">
      <c r="A26" s="84"/>
      <c r="B26" s="83"/>
      <c r="C26" s="21" t="str">
        <f>IF(ISNA(VLOOKUP(B26,'E 32 Candidat N°'!$S$49:$T$77,2,FALSE)),"",(VLOOKUP(B26,'E 32 Candidat N°'!$S$49:$T$77,2,FALSE)))</f>
        <v/>
      </c>
      <c r="E26" s="85"/>
      <c r="F26" s="86"/>
      <c r="G26" s="86"/>
      <c r="H26" s="87"/>
      <c r="I26" t="str">
        <f t="shared" si="0"/>
        <v/>
      </c>
      <c r="J26" s="63" t="str">
        <f t="shared" si="1"/>
        <v/>
      </c>
      <c r="K26" s="41" t="str">
        <f t="shared" si="2"/>
        <v/>
      </c>
      <c r="M26" s="88"/>
      <c r="N26" s="22" t="str">
        <f t="shared" si="3"/>
        <v/>
      </c>
      <c r="O26" s="29" t="str">
        <f t="shared" si="4"/>
        <v/>
      </c>
      <c r="Q26" s="25" t="s">
        <v>157</v>
      </c>
      <c r="R26" s="23" t="s">
        <v>163</v>
      </c>
      <c r="S26" s="18"/>
      <c r="T26"/>
    </row>
    <row r="27" spans="1:20" ht="13.5" customHeight="1" thickBot="1" x14ac:dyDescent="0.4">
      <c r="A27" s="84"/>
      <c r="B27" s="83"/>
      <c r="C27" s="21" t="str">
        <f>IF(ISNA(VLOOKUP(B27,'E 32 Candidat N°'!$S$49:$T$77,2,FALSE)),"",(VLOOKUP(B27,'E 32 Candidat N°'!$S$49:$T$77,2,FALSE)))</f>
        <v/>
      </c>
      <c r="E27" s="85"/>
      <c r="F27" s="86"/>
      <c r="G27" s="86"/>
      <c r="H27" s="87"/>
      <c r="I27" t="str">
        <f t="shared" si="0"/>
        <v/>
      </c>
      <c r="J27" s="63" t="str">
        <f t="shared" si="1"/>
        <v/>
      </c>
      <c r="K27" s="41" t="str">
        <f t="shared" si="2"/>
        <v/>
      </c>
      <c r="M27" s="88"/>
      <c r="N27" s="22" t="str">
        <f t="shared" si="3"/>
        <v/>
      </c>
      <c r="O27" s="29" t="str">
        <f t="shared" si="4"/>
        <v/>
      </c>
      <c r="Q27" s="25" t="s">
        <v>158</v>
      </c>
      <c r="R27" s="23" t="s">
        <v>164</v>
      </c>
      <c r="S27" s="18"/>
      <c r="T27"/>
    </row>
    <row r="28" spans="1:20" ht="13.5" customHeight="1" thickBot="1" x14ac:dyDescent="0.4">
      <c r="A28" s="84"/>
      <c r="B28" s="83"/>
      <c r="C28" s="21" t="str">
        <f>IF(ISNA(VLOOKUP(B28,'E 32 Candidat N°'!$S$49:$T$77,2,FALSE)),"",(VLOOKUP(B28,'E 32 Candidat N°'!$S$49:$T$77,2,FALSE)))</f>
        <v/>
      </c>
      <c r="E28" s="85"/>
      <c r="F28" s="86"/>
      <c r="G28" s="86"/>
      <c r="H28" s="87"/>
      <c r="I28" t="str">
        <f t="shared" si="0"/>
        <v/>
      </c>
      <c r="J28" s="63" t="str">
        <f t="shared" si="1"/>
        <v/>
      </c>
      <c r="K28" s="41" t="str">
        <f t="shared" si="2"/>
        <v/>
      </c>
      <c r="M28" s="88"/>
      <c r="N28" s="22" t="str">
        <f t="shared" si="3"/>
        <v/>
      </c>
      <c r="O28" s="29" t="str">
        <f t="shared" si="4"/>
        <v/>
      </c>
      <c r="Q28" s="25" t="s">
        <v>159</v>
      </c>
      <c r="R28" s="23" t="s">
        <v>165</v>
      </c>
      <c r="S28" s="18"/>
      <c r="T28"/>
    </row>
    <row r="29" spans="1:20" ht="13.5" customHeight="1" thickBot="1" x14ac:dyDescent="0.4">
      <c r="A29" s="84"/>
      <c r="B29" s="83"/>
      <c r="C29" s="21" t="str">
        <f>IF(ISNA(VLOOKUP(B29,'E 32 Candidat N°'!$S$49:$T$77,2,FALSE)),"",(VLOOKUP(B29,'E 32 Candidat N°'!$S$49:$T$77,2,FALSE)))</f>
        <v/>
      </c>
      <c r="E29" s="85"/>
      <c r="F29" s="86"/>
      <c r="G29" s="86"/>
      <c r="H29" s="87"/>
      <c r="I29" t="str">
        <f t="shared" si="0"/>
        <v/>
      </c>
      <c r="J29" s="63" t="str">
        <f t="shared" si="1"/>
        <v/>
      </c>
      <c r="K29" s="41" t="str">
        <f t="shared" si="2"/>
        <v/>
      </c>
      <c r="M29" s="88"/>
      <c r="N29" s="22" t="str">
        <f t="shared" si="3"/>
        <v/>
      </c>
      <c r="O29" s="29" t="str">
        <f t="shared" si="4"/>
        <v/>
      </c>
      <c r="Q29" s="25" t="s">
        <v>160</v>
      </c>
      <c r="R29" s="23" t="s">
        <v>166</v>
      </c>
      <c r="S29" s="18"/>
      <c r="T29"/>
    </row>
    <row r="30" spans="1:20" ht="13.5" customHeight="1" thickBot="1" x14ac:dyDescent="0.4">
      <c r="A30" s="84"/>
      <c r="B30" s="83"/>
      <c r="C30" s="21" t="str">
        <f>IF(ISNA(VLOOKUP(B30,'E 32 Candidat N°'!$S$49:$T$77,2,FALSE)),"",(VLOOKUP(B30,'E 32 Candidat N°'!$S$49:$T$77,2,FALSE)))</f>
        <v/>
      </c>
      <c r="E30" s="85"/>
      <c r="F30" s="86"/>
      <c r="G30" s="86"/>
      <c r="H30" s="87"/>
      <c r="I30" t="str">
        <f t="shared" si="0"/>
        <v/>
      </c>
      <c r="J30" s="63" t="str">
        <f t="shared" si="1"/>
        <v/>
      </c>
      <c r="K30" s="41" t="str">
        <f t="shared" si="2"/>
        <v/>
      </c>
      <c r="M30" s="88"/>
      <c r="N30" s="22" t="str">
        <f t="shared" si="3"/>
        <v/>
      </c>
      <c r="O30" s="29" t="str">
        <f t="shared" si="4"/>
        <v/>
      </c>
      <c r="Q30" s="25" t="s">
        <v>161</v>
      </c>
      <c r="R30" s="28" t="s">
        <v>167</v>
      </c>
      <c r="S30" s="20"/>
      <c r="T30"/>
    </row>
    <row r="31" spans="1:20" ht="13.5" customHeight="1" thickBot="1" x14ac:dyDescent="0.4">
      <c r="A31" s="84"/>
      <c r="B31" s="83"/>
      <c r="C31" s="21" t="str">
        <f>IF(ISNA(VLOOKUP(B31,'E 32 Candidat N°'!$S$49:$T$77,2,FALSE)),"",(VLOOKUP(B31,'E 32 Candidat N°'!$S$49:$T$77,2,FALSE)))</f>
        <v/>
      </c>
      <c r="E31" s="85"/>
      <c r="F31" s="86"/>
      <c r="G31" s="86"/>
      <c r="H31" s="87"/>
      <c r="I31" t="str">
        <f t="shared" si="0"/>
        <v/>
      </c>
      <c r="J31" s="63" t="str">
        <f t="shared" si="1"/>
        <v/>
      </c>
      <c r="K31" s="41" t="str">
        <f t="shared" si="2"/>
        <v/>
      </c>
      <c r="M31" s="88"/>
      <c r="N31" s="22" t="str">
        <f t="shared" si="3"/>
        <v/>
      </c>
      <c r="O31" s="29" t="str">
        <f t="shared" si="4"/>
        <v/>
      </c>
      <c r="Q31" s="38" t="s">
        <v>123</v>
      </c>
      <c r="R31" s="39" t="s">
        <v>122</v>
      </c>
      <c r="S31" s="36">
        <f>COUNTIF(B:B,Q31)</f>
        <v>1</v>
      </c>
      <c r="T31"/>
    </row>
    <row r="32" spans="1:20" ht="13.5" customHeight="1" thickBot="1" x14ac:dyDescent="0.4">
      <c r="A32" s="84"/>
      <c r="B32" s="83"/>
      <c r="C32" s="21" t="str">
        <f>IF(ISNA(VLOOKUP(B32,'E 32 Candidat N°'!$S$49:$T$77,2,FALSE)),"",(VLOOKUP(B32,'E 32 Candidat N°'!$S$49:$T$77,2,FALSE)))</f>
        <v/>
      </c>
      <c r="E32" s="85"/>
      <c r="F32" s="86"/>
      <c r="G32" s="86"/>
      <c r="H32" s="87"/>
      <c r="I32" t="str">
        <f t="shared" si="0"/>
        <v/>
      </c>
      <c r="J32" s="63" t="str">
        <f t="shared" si="1"/>
        <v/>
      </c>
      <c r="K32" s="41" t="str">
        <f t="shared" si="2"/>
        <v/>
      </c>
      <c r="M32" s="88"/>
      <c r="N32" s="22" t="str">
        <f t="shared" si="3"/>
        <v/>
      </c>
      <c r="O32" s="29" t="str">
        <f t="shared" si="4"/>
        <v/>
      </c>
      <c r="Q32" s="25" t="s">
        <v>168</v>
      </c>
      <c r="R32" s="23" t="s">
        <v>189</v>
      </c>
      <c r="S32" s="18"/>
      <c r="T32"/>
    </row>
    <row r="33" spans="1:27" ht="13.5" customHeight="1" thickBot="1" x14ac:dyDescent="0.4">
      <c r="A33" s="84"/>
      <c r="B33" s="83"/>
      <c r="C33" s="21" t="str">
        <f>IF(ISNA(VLOOKUP(B33,'E 32 Candidat N°'!$S$49:$T$77,2,FALSE)),"",(VLOOKUP(B33,'E 32 Candidat N°'!$S$49:$T$77,2,FALSE)))</f>
        <v/>
      </c>
      <c r="E33" s="85"/>
      <c r="F33" s="86"/>
      <c r="G33" s="86"/>
      <c r="H33" s="87"/>
      <c r="I33" t="str">
        <f t="shared" si="0"/>
        <v/>
      </c>
      <c r="J33" s="63" t="str">
        <f t="shared" si="1"/>
        <v/>
      </c>
      <c r="K33" s="41" t="str">
        <f t="shared" si="2"/>
        <v/>
      </c>
      <c r="M33" s="88"/>
      <c r="N33" s="22" t="str">
        <f t="shared" si="3"/>
        <v/>
      </c>
      <c r="O33" s="29" t="str">
        <f t="shared" si="4"/>
        <v/>
      </c>
      <c r="Q33" s="25" t="s">
        <v>169</v>
      </c>
      <c r="R33" s="23" t="s">
        <v>188</v>
      </c>
      <c r="S33" s="18"/>
      <c r="T33"/>
    </row>
    <row r="34" spans="1:27" ht="13.5" customHeight="1" thickBot="1" x14ac:dyDescent="0.4">
      <c r="A34" s="84"/>
      <c r="B34" s="83"/>
      <c r="C34" s="21" t="str">
        <f>IF(ISNA(VLOOKUP(B34,'E 32 Candidat N°'!$S$49:$T$77,2,FALSE)),"",(VLOOKUP(B34,'E 32 Candidat N°'!$S$49:$T$77,2,FALSE)))</f>
        <v/>
      </c>
      <c r="E34" s="85"/>
      <c r="F34" s="86"/>
      <c r="G34" s="86"/>
      <c r="H34" s="87"/>
      <c r="I34" t="str">
        <f t="shared" si="0"/>
        <v/>
      </c>
      <c r="J34" s="63" t="str">
        <f t="shared" si="1"/>
        <v/>
      </c>
      <c r="K34" s="41" t="str">
        <f t="shared" si="2"/>
        <v/>
      </c>
      <c r="M34" s="88"/>
      <c r="N34" s="22" t="str">
        <f t="shared" si="3"/>
        <v/>
      </c>
      <c r="O34" s="29" t="str">
        <f t="shared" si="4"/>
        <v/>
      </c>
      <c r="Q34" s="25" t="s">
        <v>170</v>
      </c>
      <c r="R34" s="23" t="s">
        <v>187</v>
      </c>
      <c r="S34" s="18"/>
    </row>
    <row r="35" spans="1:27" ht="13.5" customHeight="1" thickBot="1" x14ac:dyDescent="0.4">
      <c r="A35" s="84"/>
      <c r="B35" s="83"/>
      <c r="C35" s="21" t="str">
        <f>IF(ISNA(VLOOKUP(B35,'E 32 Candidat N°'!$S$49:$T$77,2,FALSE)),"",(VLOOKUP(B35,'E 32 Candidat N°'!$S$49:$T$77,2,FALSE)))</f>
        <v/>
      </c>
      <c r="E35" s="85"/>
      <c r="F35" s="86"/>
      <c r="G35" s="86"/>
      <c r="H35" s="87"/>
      <c r="I35" t="str">
        <f t="shared" si="0"/>
        <v/>
      </c>
      <c r="J35" s="63" t="str">
        <f t="shared" si="1"/>
        <v/>
      </c>
      <c r="K35" s="41" t="str">
        <f t="shared" si="2"/>
        <v/>
      </c>
      <c r="M35" s="88"/>
      <c r="N35" s="22" t="str">
        <f t="shared" si="3"/>
        <v/>
      </c>
      <c r="O35" s="29" t="str">
        <f t="shared" si="4"/>
        <v/>
      </c>
      <c r="Q35" s="25" t="s">
        <v>171</v>
      </c>
      <c r="R35" s="23" t="s">
        <v>186</v>
      </c>
      <c r="S35" s="18"/>
    </row>
    <row r="36" spans="1:27" ht="13.5" customHeight="1" thickBot="1" x14ac:dyDescent="0.4">
      <c r="A36" s="84"/>
      <c r="B36" s="83"/>
      <c r="C36" s="21" t="str">
        <f>IF(ISNA(VLOOKUP(B36,'E 32 Candidat N°'!$S$49:$T$77,2,FALSE)),"",(VLOOKUP(B36,'E 32 Candidat N°'!$S$49:$T$77,2,FALSE)))</f>
        <v/>
      </c>
      <c r="E36" s="85"/>
      <c r="F36" s="86"/>
      <c r="G36" s="86"/>
      <c r="H36" s="87"/>
      <c r="I36" t="str">
        <f t="shared" si="0"/>
        <v/>
      </c>
      <c r="J36" s="63" t="str">
        <f t="shared" si="1"/>
        <v/>
      </c>
      <c r="K36" s="41" t="str">
        <f t="shared" si="2"/>
        <v/>
      </c>
      <c r="M36" s="88"/>
      <c r="N36" s="22" t="str">
        <f t="shared" si="3"/>
        <v/>
      </c>
      <c r="O36" s="29" t="str">
        <f t="shared" si="4"/>
        <v/>
      </c>
      <c r="Q36" s="25" t="s">
        <v>172</v>
      </c>
      <c r="R36" s="23" t="s">
        <v>185</v>
      </c>
      <c r="S36" s="18"/>
    </row>
    <row r="37" spans="1:27" ht="13.5" customHeight="1" x14ac:dyDescent="0.35">
      <c r="A37" s="84"/>
      <c r="B37" s="83"/>
      <c r="C37" s="21"/>
      <c r="E37" s="85"/>
      <c r="F37" s="86"/>
      <c r="G37" s="86"/>
      <c r="H37" s="87"/>
      <c r="I37" t="str">
        <f t="shared" si="0"/>
        <v/>
      </c>
      <c r="J37" s="63" t="str">
        <f t="shared" si="1"/>
        <v/>
      </c>
      <c r="K37" s="41" t="str">
        <f t="shared" si="2"/>
        <v/>
      </c>
      <c r="M37" s="88"/>
      <c r="N37" s="22" t="str">
        <f t="shared" si="3"/>
        <v/>
      </c>
      <c r="O37" s="29" t="str">
        <f t="shared" si="4"/>
        <v/>
      </c>
      <c r="Q37" s="25" t="s">
        <v>173</v>
      </c>
      <c r="R37" s="23" t="s">
        <v>184</v>
      </c>
      <c r="S37" s="18"/>
    </row>
    <row r="38" spans="1:27" s="66" customFormat="1" ht="13.5" customHeight="1" x14ac:dyDescent="0.35">
      <c r="A38" s="64"/>
      <c r="B38" s="64"/>
      <c r="C38" s="65"/>
      <c r="E38" s="67"/>
      <c r="F38" s="67"/>
      <c r="G38" s="67"/>
      <c r="H38" s="67"/>
      <c r="K38" s="67"/>
      <c r="L38" s="67"/>
      <c r="M38" s="67"/>
      <c r="N38" s="67">
        <f>COUNTIFS(N7:N36,"!!!")</f>
        <v>10</v>
      </c>
      <c r="O38" s="67">
        <f>COUNTIFS(O7:O36,"!!!")</f>
        <v>10</v>
      </c>
      <c r="Q38" s="25" t="s">
        <v>174</v>
      </c>
      <c r="R38" s="23" t="s">
        <v>183</v>
      </c>
      <c r="S38" s="18"/>
      <c r="T38" s="68"/>
    </row>
    <row r="39" spans="1:27" ht="93" customHeight="1" x14ac:dyDescent="0.35">
      <c r="A39" s="110" t="s">
        <v>112</v>
      </c>
      <c r="B39" s="111"/>
      <c r="C39" s="111"/>
      <c r="D39" s="111"/>
      <c r="E39" s="112"/>
      <c r="F39" s="2"/>
      <c r="G39" s="2"/>
      <c r="H39" s="2"/>
      <c r="N39" s="33" t="s">
        <v>78</v>
      </c>
      <c r="O39" s="33" t="s">
        <v>79</v>
      </c>
      <c r="Q39" s="25" t="s">
        <v>175</v>
      </c>
      <c r="R39" s="23" t="s">
        <v>182</v>
      </c>
      <c r="S39" s="18"/>
    </row>
    <row r="40" spans="1:27" ht="21.75" customHeight="1" x14ac:dyDescent="0.35">
      <c r="I40" s="32"/>
      <c r="J40" s="32"/>
      <c r="K40" s="32"/>
      <c r="L40" s="32"/>
      <c r="M40" s="32"/>
      <c r="N40" s="34" t="str">
        <f>IF(OR(N38&gt;1,N38=1),"!!!",SUM(N7:N37))</f>
        <v>!!!</v>
      </c>
      <c r="O40" s="34" t="str">
        <f>IF(OR(O38&gt;1,O38=1),"!!!",SUM(O7:O37))</f>
        <v>!!!</v>
      </c>
      <c r="Q40" s="25" t="s">
        <v>176</v>
      </c>
      <c r="R40" s="23" t="s">
        <v>181</v>
      </c>
      <c r="S40" s="18"/>
    </row>
    <row r="41" spans="1:27" ht="13.5" customHeight="1" x14ac:dyDescent="0.35">
      <c r="I41" s="32"/>
      <c r="J41" s="32"/>
      <c r="K41" s="32"/>
      <c r="L41" s="32"/>
      <c r="M41" s="32"/>
      <c r="N41" s="11"/>
      <c r="O41" s="11"/>
      <c r="Q41" s="25" t="s">
        <v>177</v>
      </c>
      <c r="R41" s="23" t="s">
        <v>180</v>
      </c>
      <c r="S41" s="18"/>
    </row>
    <row r="42" spans="1:27" ht="43.5" customHeight="1" thickBot="1" x14ac:dyDescent="0.4">
      <c r="A42" s="10"/>
      <c r="B42" s="60"/>
      <c r="C42" s="10"/>
      <c r="D42" s="10"/>
      <c r="E42" s="10"/>
      <c r="F42" s="10"/>
      <c r="G42" s="10"/>
      <c r="H42" s="10"/>
      <c r="I42" s="98" t="s">
        <v>80</v>
      </c>
      <c r="J42" s="98"/>
      <c r="K42" s="98"/>
      <c r="L42" s="98"/>
      <c r="M42" s="98"/>
      <c r="N42" s="12"/>
      <c r="O42" s="13" t="str">
        <f>IFERROR(O40*20/N40,"Erreur")</f>
        <v>Erreur</v>
      </c>
      <c r="P42" s="14"/>
      <c r="Q42" s="25" t="s">
        <v>178</v>
      </c>
      <c r="R42" s="28" t="s">
        <v>179</v>
      </c>
      <c r="S42" s="20"/>
    </row>
    <row r="43" spans="1:27" ht="13.5" customHeight="1" x14ac:dyDescent="0.35">
      <c r="I43" s="3"/>
      <c r="J43" s="3"/>
      <c r="K43" s="17"/>
      <c r="L43" s="17"/>
      <c r="M43" s="17"/>
      <c r="N43" s="17"/>
      <c r="O43" s="16"/>
      <c r="Q43" s="38" t="s">
        <v>124</v>
      </c>
      <c r="R43" s="39" t="s">
        <v>232</v>
      </c>
      <c r="S43" s="36">
        <f>COUNTIF(B:B,Q43)</f>
        <v>1</v>
      </c>
      <c r="T43" s="15"/>
    </row>
    <row r="44" spans="1:27" ht="13.5" customHeight="1" x14ac:dyDescent="0.35">
      <c r="I44" s="3"/>
      <c r="J44" s="3"/>
      <c r="K44" s="17"/>
      <c r="L44" s="17"/>
      <c r="M44" s="17"/>
      <c r="N44" s="17"/>
      <c r="O44" s="16"/>
      <c r="Q44" s="25" t="s">
        <v>190</v>
      </c>
      <c r="R44" s="23" t="s">
        <v>203</v>
      </c>
      <c r="S44" s="18"/>
      <c r="T44" s="15"/>
    </row>
    <row r="45" spans="1:27" ht="13.5" customHeight="1" x14ac:dyDescent="0.35">
      <c r="Q45" s="25" t="s">
        <v>191</v>
      </c>
      <c r="R45" s="23" t="s">
        <v>202</v>
      </c>
      <c r="S45" s="18"/>
    </row>
    <row r="46" spans="1:27" ht="13.5" customHeight="1" x14ac:dyDescent="0.35">
      <c r="Q46" s="25" t="s">
        <v>192</v>
      </c>
      <c r="R46" s="23" t="s">
        <v>201</v>
      </c>
      <c r="S46" s="18"/>
      <c r="U46" s="9"/>
      <c r="V46" s="9"/>
      <c r="W46" s="9"/>
      <c r="X46" s="9"/>
      <c r="Y46" s="9"/>
      <c r="Z46" s="9"/>
      <c r="AA46" s="9"/>
    </row>
    <row r="47" spans="1:27" ht="13.5" customHeight="1" x14ac:dyDescent="0.35">
      <c r="Q47" s="25" t="s">
        <v>193</v>
      </c>
      <c r="R47" s="23" t="s">
        <v>200</v>
      </c>
      <c r="S47" s="18"/>
    </row>
    <row r="48" spans="1:27" ht="13.5" customHeight="1" x14ac:dyDescent="0.35">
      <c r="Q48" s="25" t="s">
        <v>194</v>
      </c>
      <c r="R48" s="23" t="s">
        <v>199</v>
      </c>
      <c r="S48" s="18"/>
    </row>
    <row r="49" spans="17:22" ht="13.5" customHeight="1" x14ac:dyDescent="0.35">
      <c r="Q49" s="25" t="s">
        <v>195</v>
      </c>
      <c r="R49" s="23" t="s">
        <v>198</v>
      </c>
      <c r="S49" s="18"/>
      <c r="T49" s="15"/>
    </row>
    <row r="50" spans="17:22" ht="13.5" customHeight="1" thickBot="1" x14ac:dyDescent="0.4">
      <c r="Q50" s="25" t="s">
        <v>196</v>
      </c>
      <c r="R50" s="28" t="s">
        <v>197</v>
      </c>
      <c r="S50" s="20"/>
      <c r="T50" s="15"/>
    </row>
    <row r="51" spans="17:22" ht="13.5" customHeight="1" x14ac:dyDescent="0.35">
      <c r="Q51" s="38" t="s">
        <v>125</v>
      </c>
      <c r="R51" s="39" t="s">
        <v>233</v>
      </c>
      <c r="S51" s="36">
        <f>COUNTIF(B:B,Q51)</f>
        <v>1</v>
      </c>
    </row>
    <row r="52" spans="17:22" ht="13.5" customHeight="1" x14ac:dyDescent="0.35">
      <c r="Q52" s="25" t="s">
        <v>204</v>
      </c>
      <c r="R52" s="23" t="s">
        <v>208</v>
      </c>
      <c r="S52" s="18"/>
      <c r="U52" s="9"/>
      <c r="V52" s="9"/>
    </row>
    <row r="53" spans="17:22" ht="13.5" customHeight="1" x14ac:dyDescent="0.35">
      <c r="Q53" s="25" t="s">
        <v>205</v>
      </c>
      <c r="R53" s="23" t="s">
        <v>207</v>
      </c>
      <c r="S53" s="18"/>
    </row>
    <row r="54" spans="17:22" ht="13.5" customHeight="1" thickBot="1" x14ac:dyDescent="0.4">
      <c r="Q54" s="25" t="s">
        <v>206</v>
      </c>
      <c r="R54" s="23" t="s">
        <v>180</v>
      </c>
      <c r="S54" s="18"/>
      <c r="T54" s="31"/>
    </row>
    <row r="55" spans="17:22" ht="13.5" customHeight="1" x14ac:dyDescent="0.35">
      <c r="Q55" s="38" t="s">
        <v>209</v>
      </c>
      <c r="R55" s="39" t="s">
        <v>210</v>
      </c>
      <c r="S55" s="36">
        <f>COUNTIF(B:B,Q55)</f>
        <v>1</v>
      </c>
    </row>
    <row r="56" spans="17:22" ht="27.5" customHeight="1" x14ac:dyDescent="0.35">
      <c r="Q56" s="25" t="s">
        <v>211</v>
      </c>
      <c r="R56" s="89" t="s">
        <v>214</v>
      </c>
      <c r="S56" s="18"/>
    </row>
    <row r="57" spans="17:22" ht="13.5" customHeight="1" x14ac:dyDescent="0.35">
      <c r="Q57" s="25" t="s">
        <v>212</v>
      </c>
      <c r="R57" s="23" t="s">
        <v>215</v>
      </c>
      <c r="S57" s="18"/>
    </row>
    <row r="58" spans="17:22" ht="27" customHeight="1" thickBot="1" x14ac:dyDescent="0.4">
      <c r="Q58" s="25" t="s">
        <v>213</v>
      </c>
      <c r="R58" s="89" t="s">
        <v>216</v>
      </c>
      <c r="S58" s="18"/>
      <c r="T58" s="31"/>
    </row>
    <row r="59" spans="17:22" ht="13.5" customHeight="1" x14ac:dyDescent="0.35">
      <c r="Q59" s="38" t="s">
        <v>217</v>
      </c>
      <c r="R59" s="39" t="s">
        <v>218</v>
      </c>
      <c r="S59" s="36">
        <f>COUNTIF(B:B,Q59)</f>
        <v>1</v>
      </c>
    </row>
    <row r="60" spans="17:22" ht="13.5" customHeight="1" x14ac:dyDescent="0.35">
      <c r="Q60" s="25" t="s">
        <v>220</v>
      </c>
      <c r="R60" s="89" t="s">
        <v>229</v>
      </c>
      <c r="S60" s="18"/>
    </row>
    <row r="61" spans="17:22" ht="25.5" customHeight="1" x14ac:dyDescent="0.35">
      <c r="Q61" s="25" t="s">
        <v>221</v>
      </c>
      <c r="R61" s="89" t="s">
        <v>228</v>
      </c>
      <c r="S61" s="18"/>
    </row>
    <row r="62" spans="17:22" ht="37.5" customHeight="1" x14ac:dyDescent="0.35">
      <c r="Q62" s="25" t="s">
        <v>222</v>
      </c>
      <c r="R62" s="89" t="s">
        <v>227</v>
      </c>
      <c r="S62" s="18"/>
      <c r="T62" s="31"/>
    </row>
    <row r="63" spans="17:22" ht="13.5" customHeight="1" x14ac:dyDescent="0.35">
      <c r="Q63" s="25" t="s">
        <v>223</v>
      </c>
      <c r="R63" s="90" t="s">
        <v>226</v>
      </c>
      <c r="S63" s="76"/>
      <c r="T63" s="31"/>
    </row>
    <row r="64" spans="17:22" ht="13.5" customHeight="1" thickBot="1" x14ac:dyDescent="0.4">
      <c r="Q64" s="25" t="s">
        <v>224</v>
      </c>
      <c r="R64" s="28" t="s">
        <v>225</v>
      </c>
      <c r="S64" s="20"/>
      <c r="T64" s="31"/>
    </row>
    <row r="65" spans="17:20" ht="13.5" customHeight="1" x14ac:dyDescent="0.35">
      <c r="T65" s="30"/>
    </row>
    <row r="66" spans="17:20" ht="13.5" customHeight="1" x14ac:dyDescent="0.35">
      <c r="T66" s="30"/>
    </row>
    <row r="67" spans="17:20" ht="13.5" customHeight="1" thickBot="1" x14ac:dyDescent="0.4">
      <c r="S67" s="2" t="s">
        <v>219</v>
      </c>
      <c r="T67" s="9" t="s">
        <v>101</v>
      </c>
    </row>
    <row r="68" spans="17:20" ht="13.5" customHeight="1" thickBot="1" x14ac:dyDescent="0.4">
      <c r="Q68" s="5"/>
      <c r="R68" s="30"/>
      <c r="S68" s="36" t="s">
        <v>115</v>
      </c>
      <c r="T68" s="39" t="s">
        <v>116</v>
      </c>
    </row>
    <row r="69" spans="17:20" ht="13.5" customHeight="1" thickBot="1" x14ac:dyDescent="0.4">
      <c r="Q69" s="5"/>
      <c r="R69" s="30"/>
      <c r="S69" s="36" t="s">
        <v>117</v>
      </c>
      <c r="T69" s="39" t="s">
        <v>119</v>
      </c>
    </row>
    <row r="70" spans="17:20" ht="13.5" customHeight="1" thickBot="1" x14ac:dyDescent="0.4">
      <c r="Q70" s="5"/>
      <c r="R70" s="30"/>
      <c r="S70" s="36" t="s">
        <v>118</v>
      </c>
      <c r="T70" s="39" t="s">
        <v>120</v>
      </c>
    </row>
    <row r="71" spans="17:20" ht="13.5" customHeight="1" thickBot="1" x14ac:dyDescent="0.4">
      <c r="Q71" s="6"/>
      <c r="R71" s="30"/>
      <c r="S71" s="38" t="s">
        <v>121</v>
      </c>
      <c r="T71" s="39" t="s">
        <v>231</v>
      </c>
    </row>
    <row r="72" spans="17:20" ht="13.5" customHeight="1" thickBot="1" x14ac:dyDescent="0.4">
      <c r="Q72" s="6"/>
      <c r="R72" s="30"/>
      <c r="S72" s="38" t="s">
        <v>123</v>
      </c>
      <c r="T72" s="39" t="s">
        <v>122</v>
      </c>
    </row>
    <row r="73" spans="17:20" ht="13.5" customHeight="1" thickBot="1" x14ac:dyDescent="0.4">
      <c r="Q73" s="6"/>
      <c r="R73" s="30"/>
      <c r="S73" s="38" t="s">
        <v>124</v>
      </c>
      <c r="T73" s="39" t="s">
        <v>232</v>
      </c>
    </row>
    <row r="74" spans="17:20" ht="13.5" customHeight="1" thickBot="1" x14ac:dyDescent="0.4">
      <c r="Q74" s="6"/>
      <c r="R74" s="30"/>
      <c r="S74" s="38" t="s">
        <v>125</v>
      </c>
      <c r="T74" s="39" t="s">
        <v>233</v>
      </c>
    </row>
    <row r="75" spans="17:20" ht="13.5" customHeight="1" thickBot="1" x14ac:dyDescent="0.4">
      <c r="Q75" s="6"/>
      <c r="R75" s="30"/>
      <c r="S75" s="38" t="s">
        <v>209</v>
      </c>
      <c r="T75" s="39" t="s">
        <v>210</v>
      </c>
    </row>
    <row r="76" spans="17:20" ht="13.5" customHeight="1" x14ac:dyDescent="0.35">
      <c r="Q76" s="6"/>
      <c r="R76" s="30"/>
      <c r="S76" s="38" t="s">
        <v>217</v>
      </c>
      <c r="T76" s="39" t="s">
        <v>218</v>
      </c>
    </row>
    <row r="77" spans="17:20" x14ac:dyDescent="0.35">
      <c r="Q77" s="7"/>
      <c r="R77" s="30"/>
      <c r="S77" s="7"/>
      <c r="T77" s="30"/>
    </row>
    <row r="78" spans="17:20" x14ac:dyDescent="0.35">
      <c r="Q78" s="7"/>
      <c r="R78" s="30"/>
      <c r="S78" s="7"/>
      <c r="T78" s="30"/>
    </row>
    <row r="79" spans="17:20" x14ac:dyDescent="0.35">
      <c r="Q79" s="7"/>
      <c r="R79" s="30"/>
      <c r="S79" s="7"/>
      <c r="T79" s="30"/>
    </row>
    <row r="80" spans="17:20" x14ac:dyDescent="0.35">
      <c r="Q80" s="7"/>
      <c r="R80" s="30"/>
      <c r="S80" s="7"/>
      <c r="T80" s="30"/>
    </row>
    <row r="81" spans="17:19" x14ac:dyDescent="0.35">
      <c r="Q81" s="8"/>
      <c r="R81" s="30"/>
      <c r="S81" s="8"/>
    </row>
    <row r="82" spans="17:19" x14ac:dyDescent="0.35">
      <c r="Q82" s="8"/>
      <c r="R82" s="30"/>
      <c r="S82" s="8"/>
    </row>
    <row r="83" spans="17:19" x14ac:dyDescent="0.35">
      <c r="Q83" s="8"/>
      <c r="R83" s="30"/>
      <c r="S83" s="8"/>
    </row>
    <row r="84" spans="17:19" x14ac:dyDescent="0.35">
      <c r="Q84" s="8"/>
      <c r="R84" s="30"/>
      <c r="S84" s="8"/>
    </row>
    <row r="90" spans="17:19" x14ac:dyDescent="0.35">
      <c r="S90" s="8"/>
    </row>
    <row r="91" spans="17:19" x14ac:dyDescent="0.35">
      <c r="S91" s="8"/>
    </row>
  </sheetData>
  <sheetProtection password="9C76" sheet="1" objects="1" scenarios="1" selectLockedCells="1"/>
  <protectedRanges>
    <protectedRange sqref="A3 E7:H39" name="Plage1"/>
  </protectedRanges>
  <dataConsolidate/>
  <mergeCells count="13">
    <mergeCell ref="A1:P1"/>
    <mergeCell ref="E2:H2"/>
    <mergeCell ref="K2:K6"/>
    <mergeCell ref="M2:M6"/>
    <mergeCell ref="N2:N6"/>
    <mergeCell ref="O2:O6"/>
    <mergeCell ref="A3:B3"/>
    <mergeCell ref="E3:H3"/>
    <mergeCell ref="Q4:R5"/>
    <mergeCell ref="S4:S5"/>
    <mergeCell ref="A6:C6"/>
    <mergeCell ref="A39:E39"/>
    <mergeCell ref="I42:M42"/>
  </mergeCells>
  <conditionalFormatting sqref="F39:H39 E7:H38">
    <cfRule type="notContainsBlanks" dxfId="1" priority="1">
      <formula>LEN(TRIM(E7))&gt;0</formula>
    </cfRule>
  </conditionalFormatting>
  <dataValidations disablePrompts="1" count="2">
    <dataValidation type="list" allowBlank="1" showInputMessage="1" showErrorMessage="1" sqref="B7:B37" xr:uid="{A1132F46-5731-43B1-852E-0DF98AA555CC}">
      <formula1>$S$68:$S$76</formula1>
    </dataValidation>
    <dataValidation type="list" allowBlank="1" showInputMessage="1" showErrorMessage="1" sqref="B38" xr:uid="{0E2A622C-E728-4A18-960E-790602638046}">
      <formula1>$S$68:$S$91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E219E-3952-4D5C-964E-FBB47E80F9ED}">
  <dimension ref="A1:AA103"/>
  <sheetViews>
    <sheetView windowProtection="1" zoomScale="89" zoomScaleNormal="89" workbookViewId="0">
      <selection activeCell="E14" sqref="E14"/>
    </sheetView>
  </sheetViews>
  <sheetFormatPr baseColWidth="10" defaultRowHeight="14.5" x14ac:dyDescent="0.35"/>
  <cols>
    <col min="1" max="1" width="11" customWidth="1"/>
    <col min="2" max="2" width="13" style="2" customWidth="1"/>
    <col min="3" max="3" width="69" customWidth="1"/>
    <col min="4" max="4" width="2.81640625" customWidth="1"/>
    <col min="5" max="8" width="5.81640625" customWidth="1"/>
    <col min="9" max="9" width="6.6328125" hidden="1" customWidth="1"/>
    <col min="10" max="10" width="2.81640625" customWidth="1"/>
    <col min="11" max="11" width="5.81640625" style="2" hidden="1" customWidth="1"/>
    <col min="12" max="12" width="2.81640625" style="2" hidden="1" customWidth="1"/>
    <col min="13" max="14" width="7.1796875" style="2" hidden="1" customWidth="1"/>
    <col min="15" max="15" width="9.1796875" style="2" hidden="1" customWidth="1"/>
    <col min="16" max="16" width="2.81640625" customWidth="1"/>
    <col min="17" max="17" width="8.453125" style="2" customWidth="1"/>
    <col min="18" max="18" width="95.81640625" style="9" customWidth="1"/>
    <col min="19" max="19" width="9.453125" style="2" customWidth="1"/>
    <col min="20" max="20" width="75.90625" style="9" customWidth="1"/>
    <col min="21" max="22" width="5.1796875" customWidth="1"/>
    <col min="23" max="51" width="3.81640625" customWidth="1"/>
  </cols>
  <sheetData>
    <row r="1" spans="1:20" ht="24" customHeight="1" thickBot="1" x14ac:dyDescent="0.55000000000000004">
      <c r="A1" s="113" t="s">
        <v>378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20" ht="37.5" customHeight="1" thickBot="1" x14ac:dyDescent="0.55000000000000004">
      <c r="A2" s="4"/>
      <c r="B2" s="58"/>
      <c r="D2" s="4"/>
      <c r="E2" s="114" t="s">
        <v>77</v>
      </c>
      <c r="F2" s="115"/>
      <c r="G2" s="115"/>
      <c r="H2" s="116"/>
      <c r="K2" s="107" t="s">
        <v>106</v>
      </c>
      <c r="L2" s="4"/>
      <c r="M2" s="103" t="s">
        <v>109</v>
      </c>
      <c r="N2" s="103" t="s">
        <v>108</v>
      </c>
      <c r="O2" s="103" t="s">
        <v>107</v>
      </c>
      <c r="P2" s="4"/>
    </row>
    <row r="3" spans="1:20" ht="28.5" customHeight="1" thickBot="1" x14ac:dyDescent="0.4">
      <c r="A3" s="120" t="s">
        <v>0</v>
      </c>
      <c r="B3" s="121"/>
      <c r="C3" s="45"/>
      <c r="E3" s="122" t="str">
        <f>O42</f>
        <v>Erreur</v>
      </c>
      <c r="F3" s="123"/>
      <c r="G3" s="123"/>
      <c r="H3" s="124"/>
      <c r="K3" s="108"/>
      <c r="L3" s="35"/>
      <c r="M3" s="104"/>
      <c r="N3" s="104"/>
      <c r="O3" s="104"/>
    </row>
    <row r="4" spans="1:20" ht="13.5" customHeight="1" thickBot="1" x14ac:dyDescent="0.4">
      <c r="D4" s="1"/>
      <c r="K4" s="108"/>
      <c r="L4" s="35"/>
      <c r="M4" s="104"/>
      <c r="N4" s="104"/>
      <c r="O4" s="104"/>
      <c r="Q4" s="99" t="s">
        <v>23</v>
      </c>
      <c r="R4" s="100"/>
      <c r="S4" s="105" t="s">
        <v>21</v>
      </c>
      <c r="T4"/>
    </row>
    <row r="5" spans="1:20" ht="19.5" customHeight="1" thickBot="1" x14ac:dyDescent="0.4">
      <c r="A5" s="62" t="s">
        <v>22</v>
      </c>
      <c r="B5" s="61" t="s">
        <v>111</v>
      </c>
      <c r="C5" s="57"/>
      <c r="D5" s="1"/>
      <c r="E5" s="42" t="s">
        <v>1</v>
      </c>
      <c r="F5" s="43" t="s">
        <v>2</v>
      </c>
      <c r="G5" s="43" t="s">
        <v>3</v>
      </c>
      <c r="H5" s="44" t="s">
        <v>4</v>
      </c>
      <c r="K5" s="108"/>
      <c r="L5" s="35"/>
      <c r="M5" s="104"/>
      <c r="N5" s="104"/>
      <c r="O5" s="104"/>
      <c r="Q5" s="101"/>
      <c r="R5" s="102"/>
      <c r="S5" s="106"/>
      <c r="T5"/>
    </row>
    <row r="6" spans="1:20" ht="13.5" customHeight="1" thickBot="1" x14ac:dyDescent="0.4">
      <c r="A6" s="125"/>
      <c r="B6" s="126"/>
      <c r="C6" s="127"/>
      <c r="K6" s="109"/>
      <c r="L6" s="35"/>
      <c r="M6" s="104"/>
      <c r="N6" s="104"/>
      <c r="O6" s="104"/>
      <c r="Q6" s="36" t="s">
        <v>235</v>
      </c>
      <c r="R6" s="39" t="s">
        <v>236</v>
      </c>
      <c r="S6" s="36">
        <f>COUNTIF(B:B,Q6)</f>
        <v>1</v>
      </c>
      <c r="T6"/>
    </row>
    <row r="7" spans="1:20" ht="13.5" customHeight="1" thickBot="1" x14ac:dyDescent="0.4">
      <c r="A7" s="84">
        <v>1</v>
      </c>
      <c r="B7" s="83" t="s">
        <v>235</v>
      </c>
      <c r="C7" s="94" t="s">
        <v>236</v>
      </c>
      <c r="E7" s="46"/>
      <c r="F7" s="47"/>
      <c r="G7" s="47"/>
      <c r="H7" s="48"/>
      <c r="I7">
        <f>IF(A7="","",COUNTA(E7:H7))</f>
        <v>0</v>
      </c>
      <c r="J7" s="63" t="str">
        <f>IF(A7="","",IF(I7&gt;1,"◄",(IF(I7&lt;1,"◄",""))))</f>
        <v>◄</v>
      </c>
      <c r="K7" s="41" t="str">
        <f>IF(A7="","",IF(J7="◄","Erreur",IF(COUNTA(E7:H7)&gt;0,((IF(E7&lt;&gt;"",0,0)+IF(F7&lt;&gt;"",6.66,0)+IF(G7&lt;&gt;"",13.33,0)+IF(H7&lt;&gt;"",20,0)+0.00001))/COUNTA(E7:H7),"")))</f>
        <v>Erreur</v>
      </c>
      <c r="M7" s="91">
        <v>1</v>
      </c>
      <c r="N7" s="22" t="str">
        <f>IF(B7="","",IF(J7="◄","!!!",20*M7))</f>
        <v>!!!</v>
      </c>
      <c r="O7" s="29" t="str">
        <f>IF(C7="","",IF(J7="◄","!!!",K7*M7))</f>
        <v>!!!</v>
      </c>
      <c r="Q7" s="37" t="s">
        <v>237</v>
      </c>
      <c r="R7" s="89" t="s">
        <v>317</v>
      </c>
      <c r="S7" s="18"/>
      <c r="T7"/>
    </row>
    <row r="8" spans="1:20" ht="13.5" customHeight="1" thickBot="1" x14ac:dyDescent="0.4">
      <c r="A8" s="84">
        <v>2</v>
      </c>
      <c r="B8" s="83" t="s">
        <v>242</v>
      </c>
      <c r="C8" s="94" t="s">
        <v>243</v>
      </c>
      <c r="E8" s="49"/>
      <c r="F8" s="50"/>
      <c r="G8" s="50"/>
      <c r="H8" s="51"/>
      <c r="I8">
        <f t="shared" ref="I8:I37" si="0">IF(A8="","",COUNTA(E8:H8))</f>
        <v>0</v>
      </c>
      <c r="J8" s="63" t="str">
        <f t="shared" ref="J8:J37" si="1">IF(A8="","",IF(I8&gt;1,"◄",(IF(I8&lt;1,"◄",""))))</f>
        <v>◄</v>
      </c>
      <c r="K8" s="41" t="str">
        <f t="shared" ref="K8:K37" si="2">IF(A8="","",IF(J8="◄","Erreur",IF(COUNTA(E8:H8)&gt;0,((IF(E8&lt;&gt;"",0,0)+IF(F8&lt;&gt;"",6.66,0)+IF(G8&lt;&gt;"",13.33,0)+IF(H8&lt;&gt;"",20,0)+0.00001))/COUNTA(E8:H8),"")))</f>
        <v>Erreur</v>
      </c>
      <c r="M8" s="88">
        <v>1</v>
      </c>
      <c r="N8" s="22" t="str">
        <f t="shared" ref="N8:N37" si="3">IF(B8="","",IF(J8="◄","!!!",20*M8))</f>
        <v>!!!</v>
      </c>
      <c r="O8" s="29" t="str">
        <f t="shared" ref="O8:O37" si="4">IF(C8="","",IF(J8="◄","!!!",K8*M8))</f>
        <v>!!!</v>
      </c>
      <c r="Q8" s="37" t="s">
        <v>238</v>
      </c>
      <c r="R8" s="23" t="s">
        <v>318</v>
      </c>
      <c r="S8" s="18"/>
      <c r="T8"/>
    </row>
    <row r="9" spans="1:20" ht="13.5" customHeight="1" thickBot="1" x14ac:dyDescent="0.4">
      <c r="A9" s="84">
        <v>3</v>
      </c>
      <c r="B9" s="83" t="s">
        <v>250</v>
      </c>
      <c r="C9" s="94" t="s">
        <v>257</v>
      </c>
      <c r="E9" s="49"/>
      <c r="F9" s="50"/>
      <c r="G9" s="50"/>
      <c r="H9" s="51"/>
      <c r="I9">
        <f t="shared" si="0"/>
        <v>0</v>
      </c>
      <c r="J9" s="63" t="str">
        <f t="shared" si="1"/>
        <v>◄</v>
      </c>
      <c r="K9" s="41" t="str">
        <f t="shared" si="2"/>
        <v>Erreur</v>
      </c>
      <c r="M9" s="88">
        <v>1</v>
      </c>
      <c r="N9" s="22" t="str">
        <f t="shared" si="3"/>
        <v>!!!</v>
      </c>
      <c r="O9" s="29" t="str">
        <f t="shared" si="4"/>
        <v>!!!</v>
      </c>
      <c r="Q9" s="37" t="s">
        <v>239</v>
      </c>
      <c r="R9" s="23" t="s">
        <v>319</v>
      </c>
      <c r="S9" s="18"/>
      <c r="T9"/>
    </row>
    <row r="10" spans="1:20" ht="13.5" customHeight="1" thickBot="1" x14ac:dyDescent="0.4">
      <c r="A10" s="84">
        <v>4</v>
      </c>
      <c r="B10" s="83" t="s">
        <v>259</v>
      </c>
      <c r="C10" s="94" t="s">
        <v>260</v>
      </c>
      <c r="E10" s="49"/>
      <c r="F10" s="50"/>
      <c r="G10" s="50"/>
      <c r="H10" s="51"/>
      <c r="I10">
        <f t="shared" si="0"/>
        <v>0</v>
      </c>
      <c r="J10" s="63" t="str">
        <f t="shared" si="1"/>
        <v>◄</v>
      </c>
      <c r="K10" s="41" t="str">
        <f t="shared" si="2"/>
        <v>Erreur</v>
      </c>
      <c r="M10" s="88">
        <v>1</v>
      </c>
      <c r="N10" s="22" t="str">
        <f t="shared" si="3"/>
        <v>!!!</v>
      </c>
      <c r="O10" s="29" t="str">
        <f t="shared" si="4"/>
        <v>!!!</v>
      </c>
      <c r="Q10" s="37" t="s">
        <v>240</v>
      </c>
      <c r="R10" s="89" t="s">
        <v>320</v>
      </c>
      <c r="S10" s="18"/>
      <c r="T10"/>
    </row>
    <row r="11" spans="1:20" ht="13.5" customHeight="1" thickBot="1" x14ac:dyDescent="0.4">
      <c r="A11" s="84">
        <v>5</v>
      </c>
      <c r="B11" s="83" t="s">
        <v>267</v>
      </c>
      <c r="C11" s="94" t="s">
        <v>268</v>
      </c>
      <c r="E11" s="49"/>
      <c r="F11" s="50"/>
      <c r="G11" s="50"/>
      <c r="H11" s="51"/>
      <c r="I11">
        <f t="shared" si="0"/>
        <v>0</v>
      </c>
      <c r="J11" s="63" t="str">
        <f t="shared" si="1"/>
        <v>◄</v>
      </c>
      <c r="K11" s="41" t="str">
        <f t="shared" si="2"/>
        <v>Erreur</v>
      </c>
      <c r="M11" s="88">
        <v>1</v>
      </c>
      <c r="N11" s="22" t="str">
        <f t="shared" si="3"/>
        <v>!!!</v>
      </c>
      <c r="O11" s="29" t="str">
        <f t="shared" si="4"/>
        <v>!!!</v>
      </c>
      <c r="Q11" s="37" t="s">
        <v>241</v>
      </c>
      <c r="R11" s="23" t="s">
        <v>321</v>
      </c>
      <c r="S11" s="18"/>
      <c r="T11"/>
    </row>
    <row r="12" spans="1:20" ht="13.5" customHeight="1" thickBot="1" x14ac:dyDescent="0.4">
      <c r="A12" s="84">
        <v>6</v>
      </c>
      <c r="B12" s="83" t="s">
        <v>280</v>
      </c>
      <c r="C12" s="94" t="s">
        <v>281</v>
      </c>
      <c r="E12" s="49"/>
      <c r="F12" s="50"/>
      <c r="G12" s="50"/>
      <c r="H12" s="51"/>
      <c r="I12">
        <f t="shared" si="0"/>
        <v>0</v>
      </c>
      <c r="J12" s="63" t="str">
        <f t="shared" si="1"/>
        <v>◄</v>
      </c>
      <c r="K12" s="41" t="str">
        <f t="shared" si="2"/>
        <v>Erreur</v>
      </c>
      <c r="M12" s="88">
        <v>1</v>
      </c>
      <c r="N12" s="22" t="str">
        <f t="shared" si="3"/>
        <v>!!!</v>
      </c>
      <c r="O12" s="29" t="str">
        <f t="shared" si="4"/>
        <v>!!!</v>
      </c>
      <c r="Q12" s="36" t="s">
        <v>242</v>
      </c>
      <c r="R12" s="39" t="s">
        <v>243</v>
      </c>
      <c r="S12" s="36">
        <f>COUNTIF(B:B,Q12)</f>
        <v>1</v>
      </c>
      <c r="T12"/>
    </row>
    <row r="13" spans="1:20" ht="13.5" customHeight="1" thickBot="1" x14ac:dyDescent="0.4">
      <c r="A13" s="84">
        <v>7</v>
      </c>
      <c r="B13" s="83" t="s">
        <v>293</v>
      </c>
      <c r="C13" s="94" t="s">
        <v>294</v>
      </c>
      <c r="E13" s="49"/>
      <c r="F13" s="50"/>
      <c r="G13" s="50"/>
      <c r="H13" s="51"/>
      <c r="I13">
        <f t="shared" si="0"/>
        <v>0</v>
      </c>
      <c r="J13" s="63" t="str">
        <f t="shared" si="1"/>
        <v>◄</v>
      </c>
      <c r="K13" s="41" t="str">
        <f t="shared" si="2"/>
        <v>Erreur</v>
      </c>
      <c r="M13" s="88">
        <v>1</v>
      </c>
      <c r="N13" s="22" t="str">
        <f t="shared" si="3"/>
        <v>!!!</v>
      </c>
      <c r="O13" s="29" t="str">
        <f t="shared" si="4"/>
        <v>!!!</v>
      </c>
      <c r="Q13" s="24" t="s">
        <v>244</v>
      </c>
      <c r="R13" s="23" t="s">
        <v>322</v>
      </c>
      <c r="S13" s="18"/>
      <c r="T13"/>
    </row>
    <row r="14" spans="1:20" ht="13.5" customHeight="1" thickBot="1" x14ac:dyDescent="0.4">
      <c r="A14" s="84">
        <v>8</v>
      </c>
      <c r="B14" s="83" t="s">
        <v>300</v>
      </c>
      <c r="C14" s="94" t="s">
        <v>301</v>
      </c>
      <c r="E14" s="49"/>
      <c r="F14" s="50"/>
      <c r="G14" s="50"/>
      <c r="H14" s="51"/>
      <c r="I14">
        <f t="shared" si="0"/>
        <v>0</v>
      </c>
      <c r="J14" s="63" t="str">
        <f t="shared" si="1"/>
        <v>◄</v>
      </c>
      <c r="K14" s="41" t="str">
        <f t="shared" si="2"/>
        <v>Erreur</v>
      </c>
      <c r="M14" s="88">
        <v>1</v>
      </c>
      <c r="N14" s="22" t="str">
        <f t="shared" si="3"/>
        <v>!!!</v>
      </c>
      <c r="O14" s="29" t="str">
        <f t="shared" si="4"/>
        <v>!!!</v>
      </c>
      <c r="Q14" s="24" t="s">
        <v>245</v>
      </c>
      <c r="R14" s="23" t="s">
        <v>323</v>
      </c>
      <c r="S14" s="18"/>
      <c r="T14"/>
    </row>
    <row r="15" spans="1:20" ht="13.5" customHeight="1" thickBot="1" x14ac:dyDescent="0.4">
      <c r="A15" s="84">
        <v>9</v>
      </c>
      <c r="B15" s="83" t="s">
        <v>305</v>
      </c>
      <c r="C15" s="94" t="s">
        <v>306</v>
      </c>
      <c r="E15" s="49"/>
      <c r="F15" s="50"/>
      <c r="G15" s="50"/>
      <c r="H15" s="51"/>
      <c r="I15">
        <f t="shared" si="0"/>
        <v>0</v>
      </c>
      <c r="J15" s="63" t="str">
        <f t="shared" si="1"/>
        <v>◄</v>
      </c>
      <c r="K15" s="41" t="str">
        <f t="shared" si="2"/>
        <v>Erreur</v>
      </c>
      <c r="M15" s="88">
        <v>1</v>
      </c>
      <c r="N15" s="22" t="str">
        <f t="shared" si="3"/>
        <v>!!!</v>
      </c>
      <c r="O15" s="29" t="str">
        <f t="shared" si="4"/>
        <v>!!!</v>
      </c>
      <c r="Q15" s="24" t="s">
        <v>246</v>
      </c>
      <c r="R15" s="23" t="s">
        <v>324</v>
      </c>
      <c r="S15" s="18"/>
      <c r="T15"/>
    </row>
    <row r="16" spans="1:20" ht="13.5" customHeight="1" thickBot="1" x14ac:dyDescent="0.4">
      <c r="A16" s="84">
        <v>10</v>
      </c>
      <c r="B16" s="83" t="s">
        <v>312</v>
      </c>
      <c r="C16" s="95" t="s">
        <v>313</v>
      </c>
      <c r="E16" s="49"/>
      <c r="F16" s="50"/>
      <c r="G16" s="50"/>
      <c r="H16" s="51"/>
      <c r="I16">
        <f t="shared" si="0"/>
        <v>0</v>
      </c>
      <c r="J16" s="63" t="str">
        <f t="shared" si="1"/>
        <v>◄</v>
      </c>
      <c r="K16" s="41" t="str">
        <f t="shared" si="2"/>
        <v>Erreur</v>
      </c>
      <c r="M16" s="88">
        <v>1</v>
      </c>
      <c r="N16" s="22" t="str">
        <f t="shared" si="3"/>
        <v>!!!</v>
      </c>
      <c r="O16" s="29" t="str">
        <f t="shared" si="4"/>
        <v>!!!</v>
      </c>
      <c r="Q16" s="24" t="s">
        <v>247</v>
      </c>
      <c r="R16" s="23" t="s">
        <v>325</v>
      </c>
      <c r="S16" s="18"/>
      <c r="T16"/>
    </row>
    <row r="17" spans="1:20" ht="13.5" customHeight="1" thickBot="1" x14ac:dyDescent="0.4">
      <c r="A17" s="84"/>
      <c r="B17" s="83"/>
      <c r="C17" s="21" t="str">
        <f>IF(ISNA(VLOOKUP(B17,'E 33 Candidat N°'!$S$49:$T$77,2,FALSE)),"",(VLOOKUP(B17,'E 33 Candidat N°'!$S$49:$T$77,2,FALSE)))</f>
        <v/>
      </c>
      <c r="E17" s="85"/>
      <c r="F17" s="86"/>
      <c r="G17" s="86"/>
      <c r="H17" s="87"/>
      <c r="I17" t="str">
        <f t="shared" si="0"/>
        <v/>
      </c>
      <c r="J17" s="63" t="str">
        <f t="shared" si="1"/>
        <v/>
      </c>
      <c r="K17" s="41" t="str">
        <f t="shared" si="2"/>
        <v/>
      </c>
      <c r="M17" s="88"/>
      <c r="N17" s="22" t="str">
        <f t="shared" si="3"/>
        <v/>
      </c>
      <c r="O17" s="29" t="str">
        <f t="shared" si="4"/>
        <v/>
      </c>
      <c r="Q17" s="24" t="s">
        <v>248</v>
      </c>
      <c r="R17" s="23" t="s">
        <v>326</v>
      </c>
      <c r="S17" s="18"/>
      <c r="T17"/>
    </row>
    <row r="18" spans="1:20" ht="13.5" customHeight="1" thickBot="1" x14ac:dyDescent="0.4">
      <c r="A18" s="84"/>
      <c r="B18" s="83"/>
      <c r="C18" s="21" t="str">
        <f>IF(ISNA(VLOOKUP(B18,'E 33 Candidat N°'!$S$49:$T$77,2,FALSE)),"",(VLOOKUP(B18,'E 33 Candidat N°'!$S$49:$T$77,2,FALSE)))</f>
        <v/>
      </c>
      <c r="E18" s="85"/>
      <c r="F18" s="86"/>
      <c r="G18" s="86"/>
      <c r="H18" s="87"/>
      <c r="I18" t="str">
        <f t="shared" si="0"/>
        <v/>
      </c>
      <c r="J18" s="63" t="str">
        <f t="shared" si="1"/>
        <v/>
      </c>
      <c r="K18" s="41" t="str">
        <f t="shared" si="2"/>
        <v/>
      </c>
      <c r="M18" s="88"/>
      <c r="N18" s="22" t="str">
        <f t="shared" si="3"/>
        <v/>
      </c>
      <c r="O18" s="29" t="str">
        <f t="shared" si="4"/>
        <v/>
      </c>
      <c r="Q18" s="24" t="s">
        <v>249</v>
      </c>
      <c r="R18" s="23" t="s">
        <v>327</v>
      </c>
      <c r="S18" s="18"/>
      <c r="T18"/>
    </row>
    <row r="19" spans="1:20" ht="13.5" customHeight="1" thickBot="1" x14ac:dyDescent="0.4">
      <c r="A19" s="84"/>
      <c r="B19" s="83"/>
      <c r="C19" s="21" t="str">
        <f>IF(ISNA(VLOOKUP(B19,'E 33 Candidat N°'!$S$49:$T$77,2,FALSE)),"",(VLOOKUP(B19,'E 33 Candidat N°'!$S$49:$T$77,2,FALSE)))</f>
        <v/>
      </c>
      <c r="E19" s="85"/>
      <c r="F19" s="86"/>
      <c r="G19" s="86"/>
      <c r="H19" s="87"/>
      <c r="I19" t="str">
        <f t="shared" si="0"/>
        <v/>
      </c>
      <c r="J19" s="63" t="str">
        <f t="shared" si="1"/>
        <v/>
      </c>
      <c r="K19" s="41" t="str">
        <f t="shared" si="2"/>
        <v/>
      </c>
      <c r="M19" s="88"/>
      <c r="N19" s="22" t="str">
        <f t="shared" si="3"/>
        <v/>
      </c>
      <c r="O19" s="29" t="str">
        <f t="shared" si="4"/>
        <v/>
      </c>
      <c r="Q19" s="36" t="s">
        <v>250</v>
      </c>
      <c r="R19" s="39" t="s">
        <v>257</v>
      </c>
      <c r="S19" s="36">
        <f>COUNTIF(B:B,Q19)</f>
        <v>1</v>
      </c>
      <c r="T19"/>
    </row>
    <row r="20" spans="1:20" ht="13.5" customHeight="1" thickBot="1" x14ac:dyDescent="0.4">
      <c r="A20" s="84"/>
      <c r="B20" s="83"/>
      <c r="C20" s="21" t="str">
        <f>IF(ISNA(VLOOKUP(B20,'E 33 Candidat N°'!$S$49:$T$77,2,FALSE)),"",(VLOOKUP(B20,'E 33 Candidat N°'!$S$49:$T$77,2,FALSE)))</f>
        <v/>
      </c>
      <c r="E20" s="85"/>
      <c r="F20" s="86"/>
      <c r="G20" s="86"/>
      <c r="H20" s="87"/>
      <c r="I20" t="str">
        <f t="shared" si="0"/>
        <v/>
      </c>
      <c r="J20" s="63" t="str">
        <f t="shared" si="1"/>
        <v/>
      </c>
      <c r="K20" s="41" t="str">
        <f t="shared" si="2"/>
        <v/>
      </c>
      <c r="M20" s="88"/>
      <c r="N20" s="22" t="str">
        <f t="shared" si="3"/>
        <v/>
      </c>
      <c r="O20" s="29" t="str">
        <f t="shared" si="4"/>
        <v/>
      </c>
      <c r="Q20" s="19" t="s">
        <v>251</v>
      </c>
      <c r="R20" s="23" t="s">
        <v>328</v>
      </c>
      <c r="S20" s="18"/>
      <c r="T20"/>
    </row>
    <row r="21" spans="1:20" ht="13.5" customHeight="1" thickBot="1" x14ac:dyDescent="0.4">
      <c r="A21" s="84"/>
      <c r="B21" s="83"/>
      <c r="C21" s="21" t="str">
        <f>IF(ISNA(VLOOKUP(B21,'E 33 Candidat N°'!$S$49:$T$77,2,FALSE)),"",(VLOOKUP(B21,'E 33 Candidat N°'!$S$49:$T$77,2,FALSE)))</f>
        <v/>
      </c>
      <c r="E21" s="85"/>
      <c r="F21" s="86"/>
      <c r="G21" s="86"/>
      <c r="H21" s="87"/>
      <c r="I21" t="str">
        <f t="shared" si="0"/>
        <v/>
      </c>
      <c r="J21" s="63" t="str">
        <f t="shared" si="1"/>
        <v/>
      </c>
      <c r="K21" s="41" t="str">
        <f t="shared" si="2"/>
        <v/>
      </c>
      <c r="M21" s="88"/>
      <c r="N21" s="22" t="str">
        <f t="shared" si="3"/>
        <v/>
      </c>
      <c r="O21" s="29" t="str">
        <f t="shared" si="4"/>
        <v/>
      </c>
      <c r="Q21" s="19" t="s">
        <v>252</v>
      </c>
      <c r="R21" s="23" t="s">
        <v>329</v>
      </c>
      <c r="S21" s="18"/>
      <c r="T21"/>
    </row>
    <row r="22" spans="1:20" ht="13.5" customHeight="1" thickBot="1" x14ac:dyDescent="0.4">
      <c r="A22" s="84"/>
      <c r="B22" s="83"/>
      <c r="C22" s="21" t="str">
        <f>IF(ISNA(VLOOKUP(B22,'E 33 Candidat N°'!$S$49:$T$77,2,FALSE)),"",(VLOOKUP(B22,'E 33 Candidat N°'!$S$49:$T$77,2,FALSE)))</f>
        <v/>
      </c>
      <c r="E22" s="85"/>
      <c r="F22" s="86"/>
      <c r="G22" s="86"/>
      <c r="H22" s="87"/>
      <c r="I22" t="str">
        <f t="shared" si="0"/>
        <v/>
      </c>
      <c r="J22" s="63" t="str">
        <f t="shared" si="1"/>
        <v/>
      </c>
      <c r="K22" s="41" t="str">
        <f t="shared" si="2"/>
        <v/>
      </c>
      <c r="M22" s="88"/>
      <c r="N22" s="22" t="str">
        <f t="shared" si="3"/>
        <v/>
      </c>
      <c r="O22" s="29" t="str">
        <f t="shared" si="4"/>
        <v/>
      </c>
      <c r="Q22" s="19" t="s">
        <v>253</v>
      </c>
      <c r="R22" s="23" t="s">
        <v>330</v>
      </c>
      <c r="S22" s="18"/>
      <c r="T22"/>
    </row>
    <row r="23" spans="1:20" ht="13.5" customHeight="1" thickBot="1" x14ac:dyDescent="0.4">
      <c r="A23" s="84"/>
      <c r="B23" s="83"/>
      <c r="C23" s="21" t="str">
        <f>IF(ISNA(VLOOKUP(B23,'E 33 Candidat N°'!$S$49:$T$77,2,FALSE)),"",(VLOOKUP(B23,'E 33 Candidat N°'!$S$49:$T$77,2,FALSE)))</f>
        <v/>
      </c>
      <c r="E23" s="85"/>
      <c r="F23" s="86"/>
      <c r="G23" s="86"/>
      <c r="H23" s="87"/>
      <c r="I23" t="str">
        <f t="shared" si="0"/>
        <v/>
      </c>
      <c r="J23" s="63" t="str">
        <f t="shared" si="1"/>
        <v/>
      </c>
      <c r="K23" s="41" t="str">
        <f t="shared" si="2"/>
        <v/>
      </c>
      <c r="M23" s="88"/>
      <c r="N23" s="22" t="str">
        <f t="shared" si="3"/>
        <v/>
      </c>
      <c r="O23" s="29" t="str">
        <f t="shared" si="4"/>
        <v/>
      </c>
      <c r="Q23" s="19" t="s">
        <v>254</v>
      </c>
      <c r="R23" s="23" t="s">
        <v>331</v>
      </c>
      <c r="S23" s="18"/>
      <c r="T23"/>
    </row>
    <row r="24" spans="1:20" ht="13.5" customHeight="1" thickBot="1" x14ac:dyDescent="0.4">
      <c r="A24" s="84"/>
      <c r="B24" s="83"/>
      <c r="C24" s="21" t="str">
        <f>IF(ISNA(VLOOKUP(B24,'E 33 Candidat N°'!$S$49:$T$77,2,FALSE)),"",(VLOOKUP(B24,'E 33 Candidat N°'!$S$49:$T$77,2,FALSE)))</f>
        <v/>
      </c>
      <c r="E24" s="85"/>
      <c r="F24" s="86"/>
      <c r="G24" s="86"/>
      <c r="H24" s="87"/>
      <c r="I24" t="str">
        <f t="shared" si="0"/>
        <v/>
      </c>
      <c r="J24" s="63" t="str">
        <f t="shared" si="1"/>
        <v/>
      </c>
      <c r="K24" s="41" t="str">
        <f t="shared" si="2"/>
        <v/>
      </c>
      <c r="M24" s="88"/>
      <c r="N24" s="22" t="str">
        <f t="shared" si="3"/>
        <v/>
      </c>
      <c r="O24" s="29" t="str">
        <f t="shared" si="4"/>
        <v/>
      </c>
      <c r="Q24" s="19" t="s">
        <v>255</v>
      </c>
      <c r="R24" s="23" t="s">
        <v>332</v>
      </c>
      <c r="S24" s="18"/>
      <c r="T24"/>
    </row>
    <row r="25" spans="1:20" ht="13.5" customHeight="1" thickBot="1" x14ac:dyDescent="0.4">
      <c r="A25" s="84"/>
      <c r="B25" s="83"/>
      <c r="C25" s="21" t="str">
        <f>IF(ISNA(VLOOKUP(B25,'E 33 Candidat N°'!$S$49:$T$77,2,FALSE)),"",(VLOOKUP(B25,'E 33 Candidat N°'!$S$49:$T$77,2,FALSE)))</f>
        <v/>
      </c>
      <c r="E25" s="85"/>
      <c r="F25" s="86"/>
      <c r="G25" s="86"/>
      <c r="H25" s="87"/>
      <c r="I25" t="str">
        <f t="shared" si="0"/>
        <v/>
      </c>
      <c r="J25" s="63" t="str">
        <f t="shared" si="1"/>
        <v/>
      </c>
      <c r="K25" s="41" t="str">
        <f t="shared" si="2"/>
        <v/>
      </c>
      <c r="M25" s="88"/>
      <c r="N25" s="22" t="str">
        <f t="shared" si="3"/>
        <v/>
      </c>
      <c r="O25" s="29" t="str">
        <f t="shared" si="4"/>
        <v/>
      </c>
      <c r="Q25" s="19" t="s">
        <v>256</v>
      </c>
      <c r="R25" s="23" t="s">
        <v>333</v>
      </c>
      <c r="S25" s="18"/>
      <c r="T25"/>
    </row>
    <row r="26" spans="1:20" ht="13.5" customHeight="1" thickBot="1" x14ac:dyDescent="0.4">
      <c r="A26" s="84"/>
      <c r="B26" s="83"/>
      <c r="C26" s="21" t="str">
        <f>IF(ISNA(VLOOKUP(B26,'E 33 Candidat N°'!$S$49:$T$77,2,FALSE)),"",(VLOOKUP(B26,'E 33 Candidat N°'!$S$49:$T$77,2,FALSE)))</f>
        <v/>
      </c>
      <c r="E26" s="85"/>
      <c r="F26" s="86"/>
      <c r="G26" s="86"/>
      <c r="H26" s="87"/>
      <c r="I26" t="str">
        <f t="shared" si="0"/>
        <v/>
      </c>
      <c r="J26" s="63" t="str">
        <f t="shared" si="1"/>
        <v/>
      </c>
      <c r="K26" s="41" t="str">
        <f t="shared" si="2"/>
        <v/>
      </c>
      <c r="M26" s="88"/>
      <c r="N26" s="22" t="str">
        <f t="shared" si="3"/>
        <v/>
      </c>
      <c r="O26" s="29" t="str">
        <f t="shared" si="4"/>
        <v/>
      </c>
      <c r="Q26" s="38" t="s">
        <v>259</v>
      </c>
      <c r="R26" s="39" t="s">
        <v>260</v>
      </c>
      <c r="S26" s="36">
        <f>COUNTIF(B:B,Q26)</f>
        <v>1</v>
      </c>
      <c r="T26"/>
    </row>
    <row r="27" spans="1:20" ht="13.5" customHeight="1" thickBot="1" x14ac:dyDescent="0.4">
      <c r="A27" s="84"/>
      <c r="B27" s="83"/>
      <c r="C27" s="21" t="str">
        <f>IF(ISNA(VLOOKUP(B27,'E 33 Candidat N°'!$S$49:$T$77,2,FALSE)),"",(VLOOKUP(B27,'E 33 Candidat N°'!$S$49:$T$77,2,FALSE)))</f>
        <v/>
      </c>
      <c r="E27" s="85"/>
      <c r="F27" s="86"/>
      <c r="G27" s="86"/>
      <c r="H27" s="87"/>
      <c r="I27" t="str">
        <f t="shared" si="0"/>
        <v/>
      </c>
      <c r="J27" s="63" t="str">
        <f t="shared" si="1"/>
        <v/>
      </c>
      <c r="K27" s="41" t="str">
        <f t="shared" si="2"/>
        <v/>
      </c>
      <c r="M27" s="88"/>
      <c r="N27" s="22" t="str">
        <f t="shared" si="3"/>
        <v/>
      </c>
      <c r="O27" s="29" t="str">
        <f t="shared" si="4"/>
        <v/>
      </c>
      <c r="Q27" s="25" t="s">
        <v>261</v>
      </c>
      <c r="R27" s="23" t="s">
        <v>334</v>
      </c>
      <c r="S27" s="18"/>
      <c r="T27"/>
    </row>
    <row r="28" spans="1:20" ht="13.5" customHeight="1" thickBot="1" x14ac:dyDescent="0.4">
      <c r="A28" s="84"/>
      <c r="B28" s="83"/>
      <c r="C28" s="21" t="str">
        <f>IF(ISNA(VLOOKUP(B28,'E 33 Candidat N°'!$S$49:$T$77,2,FALSE)),"",(VLOOKUP(B28,'E 33 Candidat N°'!$S$49:$T$77,2,FALSE)))</f>
        <v/>
      </c>
      <c r="E28" s="85"/>
      <c r="F28" s="86"/>
      <c r="G28" s="86"/>
      <c r="H28" s="87"/>
      <c r="I28" t="str">
        <f t="shared" si="0"/>
        <v/>
      </c>
      <c r="J28" s="63" t="str">
        <f t="shared" si="1"/>
        <v/>
      </c>
      <c r="K28" s="41" t="str">
        <f t="shared" si="2"/>
        <v/>
      </c>
      <c r="M28" s="88"/>
      <c r="N28" s="22" t="str">
        <f t="shared" si="3"/>
        <v/>
      </c>
      <c r="O28" s="29" t="str">
        <f t="shared" si="4"/>
        <v/>
      </c>
      <c r="Q28" s="25" t="s">
        <v>262</v>
      </c>
      <c r="R28" s="23" t="s">
        <v>335</v>
      </c>
      <c r="S28" s="18"/>
      <c r="T28"/>
    </row>
    <row r="29" spans="1:20" ht="13.5" customHeight="1" thickBot="1" x14ac:dyDescent="0.4">
      <c r="A29" s="84"/>
      <c r="B29" s="83"/>
      <c r="C29" s="21" t="str">
        <f>IF(ISNA(VLOOKUP(B29,'E 33 Candidat N°'!$S$49:$T$77,2,FALSE)),"",(VLOOKUP(B29,'E 33 Candidat N°'!$S$49:$T$77,2,FALSE)))</f>
        <v/>
      </c>
      <c r="E29" s="85"/>
      <c r="F29" s="86"/>
      <c r="G29" s="86"/>
      <c r="H29" s="87"/>
      <c r="I29" t="str">
        <f t="shared" si="0"/>
        <v/>
      </c>
      <c r="J29" s="63" t="str">
        <f t="shared" si="1"/>
        <v/>
      </c>
      <c r="K29" s="41" t="str">
        <f t="shared" si="2"/>
        <v/>
      </c>
      <c r="M29" s="88"/>
      <c r="N29" s="22" t="str">
        <f t="shared" si="3"/>
        <v/>
      </c>
      <c r="O29" s="29" t="str">
        <f t="shared" si="4"/>
        <v/>
      </c>
      <c r="Q29" s="25" t="s">
        <v>263</v>
      </c>
      <c r="R29" s="23" t="s">
        <v>336</v>
      </c>
      <c r="S29" s="18"/>
      <c r="T29"/>
    </row>
    <row r="30" spans="1:20" ht="13.5" customHeight="1" thickBot="1" x14ac:dyDescent="0.4">
      <c r="A30" s="84"/>
      <c r="B30" s="83"/>
      <c r="C30" s="21" t="str">
        <f>IF(ISNA(VLOOKUP(B30,'E 33 Candidat N°'!$S$49:$T$77,2,FALSE)),"",(VLOOKUP(B30,'E 33 Candidat N°'!$S$49:$T$77,2,FALSE)))</f>
        <v/>
      </c>
      <c r="E30" s="85"/>
      <c r="F30" s="86"/>
      <c r="G30" s="86"/>
      <c r="H30" s="87"/>
      <c r="I30" t="str">
        <f t="shared" si="0"/>
        <v/>
      </c>
      <c r="J30" s="63" t="str">
        <f t="shared" si="1"/>
        <v/>
      </c>
      <c r="K30" s="41" t="str">
        <f t="shared" si="2"/>
        <v/>
      </c>
      <c r="M30" s="88"/>
      <c r="N30" s="22" t="str">
        <f t="shared" si="3"/>
        <v/>
      </c>
      <c r="O30" s="29" t="str">
        <f t="shared" si="4"/>
        <v/>
      </c>
      <c r="Q30" s="25" t="s">
        <v>264</v>
      </c>
      <c r="R30" s="23" t="s">
        <v>337</v>
      </c>
      <c r="S30" s="18"/>
      <c r="T30"/>
    </row>
    <row r="31" spans="1:20" ht="13.5" customHeight="1" thickBot="1" x14ac:dyDescent="0.4">
      <c r="A31" s="84"/>
      <c r="B31" s="83"/>
      <c r="C31" s="21" t="str">
        <f>IF(ISNA(VLOOKUP(B31,'E 33 Candidat N°'!$S$49:$T$77,2,FALSE)),"",(VLOOKUP(B31,'E 33 Candidat N°'!$S$49:$T$77,2,FALSE)))</f>
        <v/>
      </c>
      <c r="E31" s="85"/>
      <c r="F31" s="86"/>
      <c r="G31" s="86"/>
      <c r="H31" s="87"/>
      <c r="I31" t="str">
        <f t="shared" si="0"/>
        <v/>
      </c>
      <c r="J31" s="63" t="str">
        <f t="shared" si="1"/>
        <v/>
      </c>
      <c r="K31" s="41" t="str">
        <f t="shared" si="2"/>
        <v/>
      </c>
      <c r="M31" s="88"/>
      <c r="N31" s="22" t="str">
        <f t="shared" si="3"/>
        <v/>
      </c>
      <c r="O31" s="29" t="str">
        <f t="shared" si="4"/>
        <v/>
      </c>
      <c r="Q31" s="25" t="s">
        <v>265</v>
      </c>
      <c r="R31" s="23" t="s">
        <v>338</v>
      </c>
      <c r="S31" s="18"/>
      <c r="T31"/>
    </row>
    <row r="32" spans="1:20" ht="13.5" customHeight="1" thickBot="1" x14ac:dyDescent="0.4">
      <c r="A32" s="84"/>
      <c r="B32" s="83"/>
      <c r="C32" s="21" t="str">
        <f>IF(ISNA(VLOOKUP(B32,'E 33 Candidat N°'!$S$49:$T$77,2,FALSE)),"",(VLOOKUP(B32,'E 33 Candidat N°'!$S$49:$T$77,2,FALSE)))</f>
        <v/>
      </c>
      <c r="E32" s="85"/>
      <c r="F32" s="86"/>
      <c r="G32" s="86"/>
      <c r="H32" s="87"/>
      <c r="I32" t="str">
        <f t="shared" si="0"/>
        <v/>
      </c>
      <c r="J32" s="63" t="str">
        <f t="shared" si="1"/>
        <v/>
      </c>
      <c r="K32" s="41" t="str">
        <f t="shared" si="2"/>
        <v/>
      </c>
      <c r="M32" s="88"/>
      <c r="N32" s="22" t="str">
        <f t="shared" si="3"/>
        <v/>
      </c>
      <c r="O32" s="29" t="str">
        <f t="shared" si="4"/>
        <v/>
      </c>
      <c r="Q32" s="25" t="s">
        <v>266</v>
      </c>
      <c r="R32" s="28" t="s">
        <v>339</v>
      </c>
      <c r="S32" s="20"/>
      <c r="T32"/>
    </row>
    <row r="33" spans="1:27" ht="13.5" customHeight="1" thickBot="1" x14ac:dyDescent="0.4">
      <c r="A33" s="84"/>
      <c r="B33" s="83"/>
      <c r="C33" s="21" t="str">
        <f>IF(ISNA(VLOOKUP(B33,'E 33 Candidat N°'!$S$49:$T$77,2,FALSE)),"",(VLOOKUP(B33,'E 33 Candidat N°'!$S$49:$T$77,2,FALSE)))</f>
        <v/>
      </c>
      <c r="E33" s="85"/>
      <c r="F33" s="86"/>
      <c r="G33" s="86"/>
      <c r="H33" s="87"/>
      <c r="I33" t="str">
        <f t="shared" si="0"/>
        <v/>
      </c>
      <c r="J33" s="63" t="str">
        <f t="shared" si="1"/>
        <v/>
      </c>
      <c r="K33" s="41" t="str">
        <f t="shared" si="2"/>
        <v/>
      </c>
      <c r="M33" s="88"/>
      <c r="N33" s="22" t="str">
        <f t="shared" si="3"/>
        <v/>
      </c>
      <c r="O33" s="29" t="str">
        <f t="shared" si="4"/>
        <v/>
      </c>
      <c r="Q33" s="38" t="s">
        <v>267</v>
      </c>
      <c r="R33" s="39" t="s">
        <v>268</v>
      </c>
      <c r="S33" s="36">
        <f>COUNTIF(B:B,Q33)</f>
        <v>1</v>
      </c>
      <c r="T33"/>
    </row>
    <row r="34" spans="1:27" ht="13.5" customHeight="1" thickBot="1" x14ac:dyDescent="0.4">
      <c r="A34" s="84"/>
      <c r="B34" s="83"/>
      <c r="C34" s="21" t="str">
        <f>IF(ISNA(VLOOKUP(B34,'E 33 Candidat N°'!$S$49:$T$77,2,FALSE)),"",(VLOOKUP(B34,'E 33 Candidat N°'!$S$49:$T$77,2,FALSE)))</f>
        <v/>
      </c>
      <c r="E34" s="85"/>
      <c r="F34" s="86"/>
      <c r="G34" s="86"/>
      <c r="H34" s="87"/>
      <c r="I34" t="str">
        <f t="shared" si="0"/>
        <v/>
      </c>
      <c r="J34" s="63" t="str">
        <f t="shared" si="1"/>
        <v/>
      </c>
      <c r="K34" s="41" t="str">
        <f t="shared" si="2"/>
        <v/>
      </c>
      <c r="M34" s="88"/>
      <c r="N34" s="22" t="str">
        <f t="shared" si="3"/>
        <v/>
      </c>
      <c r="O34" s="29" t="str">
        <f t="shared" si="4"/>
        <v/>
      </c>
      <c r="Q34" s="25" t="s">
        <v>269</v>
      </c>
      <c r="R34" s="23" t="s">
        <v>340</v>
      </c>
      <c r="S34" s="18"/>
    </row>
    <row r="35" spans="1:27" ht="13.5" customHeight="1" thickBot="1" x14ac:dyDescent="0.4">
      <c r="A35" s="84"/>
      <c r="B35" s="83"/>
      <c r="C35" s="21" t="str">
        <f>IF(ISNA(VLOOKUP(B35,'E 33 Candidat N°'!$S$49:$T$77,2,FALSE)),"",(VLOOKUP(B35,'E 33 Candidat N°'!$S$49:$T$77,2,FALSE)))</f>
        <v/>
      </c>
      <c r="E35" s="85"/>
      <c r="F35" s="86"/>
      <c r="G35" s="86"/>
      <c r="H35" s="87"/>
      <c r="I35" t="str">
        <f t="shared" si="0"/>
        <v/>
      </c>
      <c r="J35" s="63" t="str">
        <f t="shared" si="1"/>
        <v/>
      </c>
      <c r="K35" s="41" t="str">
        <f t="shared" si="2"/>
        <v/>
      </c>
      <c r="M35" s="88"/>
      <c r="N35" s="22" t="str">
        <f t="shared" si="3"/>
        <v/>
      </c>
      <c r="O35" s="29" t="str">
        <f t="shared" si="4"/>
        <v/>
      </c>
      <c r="Q35" s="25" t="s">
        <v>270</v>
      </c>
      <c r="R35" s="23" t="s">
        <v>341</v>
      </c>
      <c r="S35" s="18"/>
    </row>
    <row r="36" spans="1:27" ht="13.5" customHeight="1" thickBot="1" x14ac:dyDescent="0.4">
      <c r="A36" s="84"/>
      <c r="B36" s="83"/>
      <c r="C36" s="21" t="str">
        <f>IF(ISNA(VLOOKUP(B36,'E 33 Candidat N°'!$S$49:$T$77,2,FALSE)),"",(VLOOKUP(B36,'E 33 Candidat N°'!$S$49:$T$77,2,FALSE)))</f>
        <v/>
      </c>
      <c r="E36" s="85"/>
      <c r="F36" s="86"/>
      <c r="G36" s="86"/>
      <c r="H36" s="87"/>
      <c r="I36" t="str">
        <f t="shared" si="0"/>
        <v/>
      </c>
      <c r="J36" s="63" t="str">
        <f t="shared" si="1"/>
        <v/>
      </c>
      <c r="K36" s="41" t="str">
        <f t="shared" si="2"/>
        <v/>
      </c>
      <c r="M36" s="88"/>
      <c r="N36" s="22" t="str">
        <f t="shared" si="3"/>
        <v/>
      </c>
      <c r="O36" s="29" t="str">
        <f t="shared" si="4"/>
        <v/>
      </c>
      <c r="Q36" s="25" t="s">
        <v>271</v>
      </c>
      <c r="R36" s="23" t="s">
        <v>342</v>
      </c>
      <c r="S36" s="18"/>
    </row>
    <row r="37" spans="1:27" ht="13.5" customHeight="1" x14ac:dyDescent="0.35">
      <c r="A37" s="84"/>
      <c r="B37" s="83"/>
      <c r="C37" s="21"/>
      <c r="E37" s="85"/>
      <c r="F37" s="86"/>
      <c r="G37" s="86"/>
      <c r="H37" s="87"/>
      <c r="I37" t="str">
        <f t="shared" si="0"/>
        <v/>
      </c>
      <c r="J37" s="63" t="str">
        <f t="shared" si="1"/>
        <v/>
      </c>
      <c r="K37" s="41" t="str">
        <f t="shared" si="2"/>
        <v/>
      </c>
      <c r="M37" s="88"/>
      <c r="N37" s="22" t="str">
        <f t="shared" si="3"/>
        <v/>
      </c>
      <c r="O37" s="29" t="str">
        <f t="shared" si="4"/>
        <v/>
      </c>
      <c r="Q37" s="25" t="s">
        <v>272</v>
      </c>
      <c r="R37" s="23" t="s">
        <v>343</v>
      </c>
      <c r="S37" s="18"/>
    </row>
    <row r="38" spans="1:27" s="66" customFormat="1" ht="13.5" customHeight="1" x14ac:dyDescent="0.35">
      <c r="A38" s="64"/>
      <c r="B38" s="64"/>
      <c r="C38" s="65"/>
      <c r="E38" s="67"/>
      <c r="F38" s="67"/>
      <c r="G38" s="67"/>
      <c r="H38" s="67"/>
      <c r="K38" s="67"/>
      <c r="L38" s="67"/>
      <c r="M38" s="67"/>
      <c r="N38" s="67">
        <f>COUNTIFS(N7:N36,"!!!")</f>
        <v>10</v>
      </c>
      <c r="O38" s="67">
        <f>COUNTIFS(O7:O36,"!!!")</f>
        <v>10</v>
      </c>
      <c r="Q38" s="25" t="s">
        <v>273</v>
      </c>
      <c r="R38" s="23" t="s">
        <v>344</v>
      </c>
      <c r="S38" s="18"/>
      <c r="T38" s="68"/>
    </row>
    <row r="39" spans="1:27" ht="93" customHeight="1" x14ac:dyDescent="0.35">
      <c r="A39" s="110" t="s">
        <v>112</v>
      </c>
      <c r="B39" s="111"/>
      <c r="C39" s="111"/>
      <c r="D39" s="111"/>
      <c r="E39" s="112"/>
      <c r="F39" s="2"/>
      <c r="G39" s="2"/>
      <c r="H39" s="2"/>
      <c r="N39" s="33" t="s">
        <v>78</v>
      </c>
      <c r="O39" s="33" t="s">
        <v>79</v>
      </c>
      <c r="Q39" s="25" t="s">
        <v>274</v>
      </c>
      <c r="R39" s="23" t="s">
        <v>345</v>
      </c>
      <c r="S39" s="18"/>
    </row>
    <row r="40" spans="1:27" ht="21.75" customHeight="1" x14ac:dyDescent="0.35">
      <c r="I40" s="32"/>
      <c r="J40" s="32"/>
      <c r="K40" s="32"/>
      <c r="L40" s="32"/>
      <c r="M40" s="32"/>
      <c r="N40" s="34" t="str">
        <f>IF(OR(N38&gt;1,N38=1),"!!!",SUM(N7:N37))</f>
        <v>!!!</v>
      </c>
      <c r="O40" s="34" t="str">
        <f>IF(OR(O38&gt;1,O38=1),"!!!",SUM(O7:O37))</f>
        <v>!!!</v>
      </c>
      <c r="Q40" s="25" t="s">
        <v>275</v>
      </c>
      <c r="R40" s="23" t="s">
        <v>346</v>
      </c>
      <c r="S40" s="18"/>
    </row>
    <row r="41" spans="1:27" ht="13.5" customHeight="1" x14ac:dyDescent="0.35">
      <c r="I41" s="32"/>
      <c r="J41" s="32"/>
      <c r="K41" s="32"/>
      <c r="L41" s="32"/>
      <c r="M41" s="32"/>
      <c r="N41" s="11"/>
      <c r="O41" s="11"/>
      <c r="Q41" s="25" t="s">
        <v>276</v>
      </c>
      <c r="R41" s="23" t="s">
        <v>347</v>
      </c>
      <c r="S41" s="18"/>
    </row>
    <row r="42" spans="1:27" ht="43.5" customHeight="1" x14ac:dyDescent="0.35">
      <c r="A42" s="10"/>
      <c r="B42" s="60"/>
      <c r="C42" s="10"/>
      <c r="D42" s="10"/>
      <c r="E42" s="10"/>
      <c r="F42" s="10"/>
      <c r="G42" s="10"/>
      <c r="H42" s="10"/>
      <c r="I42" s="98" t="s">
        <v>80</v>
      </c>
      <c r="J42" s="98"/>
      <c r="K42" s="98"/>
      <c r="L42" s="98"/>
      <c r="M42" s="98"/>
      <c r="N42" s="12"/>
      <c r="O42" s="13" t="str">
        <f>IFERROR(O40*20/N40,"Erreur")</f>
        <v>Erreur</v>
      </c>
      <c r="P42" s="14"/>
      <c r="Q42" s="25" t="s">
        <v>277</v>
      </c>
      <c r="R42" s="23" t="s">
        <v>348</v>
      </c>
      <c r="S42" s="18"/>
    </row>
    <row r="43" spans="1:27" ht="13.5" customHeight="1" thickBot="1" x14ac:dyDescent="0.4">
      <c r="I43" s="3"/>
      <c r="J43" s="3"/>
      <c r="K43" s="17"/>
      <c r="L43" s="17"/>
      <c r="M43" s="17"/>
      <c r="N43" s="17"/>
      <c r="O43" s="16"/>
      <c r="Q43" s="25" t="s">
        <v>279</v>
      </c>
      <c r="R43" s="23" t="s">
        <v>349</v>
      </c>
      <c r="S43" s="18"/>
      <c r="T43" s="15"/>
    </row>
    <row r="44" spans="1:27" ht="13.5" customHeight="1" x14ac:dyDescent="0.35">
      <c r="I44" s="3"/>
      <c r="J44" s="3"/>
      <c r="K44" s="17"/>
      <c r="L44" s="17"/>
      <c r="M44" s="17"/>
      <c r="N44" s="17"/>
      <c r="O44" s="16"/>
      <c r="Q44" s="38" t="s">
        <v>280</v>
      </c>
      <c r="R44" s="39" t="s">
        <v>281</v>
      </c>
      <c r="S44" s="36">
        <f>COUNTIF(B:B,Q44)</f>
        <v>1</v>
      </c>
      <c r="T44" s="15"/>
    </row>
    <row r="45" spans="1:27" ht="13.5" customHeight="1" x14ac:dyDescent="0.35">
      <c r="Q45" s="25" t="s">
        <v>278</v>
      </c>
      <c r="R45" s="23" t="s">
        <v>350</v>
      </c>
      <c r="S45" s="18"/>
    </row>
    <row r="46" spans="1:27" ht="13.5" customHeight="1" x14ac:dyDescent="0.35">
      <c r="Q46" s="25" t="s">
        <v>282</v>
      </c>
      <c r="R46" s="23" t="s">
        <v>351</v>
      </c>
      <c r="S46" s="18"/>
      <c r="U46" s="9"/>
      <c r="V46" s="9"/>
      <c r="W46" s="9"/>
      <c r="X46" s="9"/>
      <c r="Y46" s="9"/>
      <c r="Z46" s="9"/>
      <c r="AA46" s="9"/>
    </row>
    <row r="47" spans="1:27" ht="13.5" customHeight="1" x14ac:dyDescent="0.35">
      <c r="Q47" s="25" t="s">
        <v>283</v>
      </c>
      <c r="R47" s="23" t="s">
        <v>352</v>
      </c>
      <c r="S47" s="18"/>
    </row>
    <row r="48" spans="1:27" ht="13.5" customHeight="1" x14ac:dyDescent="0.35">
      <c r="Q48" s="25" t="s">
        <v>284</v>
      </c>
      <c r="R48" s="23" t="s">
        <v>353</v>
      </c>
      <c r="S48" s="18"/>
    </row>
    <row r="49" spans="17:22" ht="13.5" customHeight="1" x14ac:dyDescent="0.35">
      <c r="Q49" s="25" t="s">
        <v>285</v>
      </c>
      <c r="R49" s="23" t="s">
        <v>354</v>
      </c>
      <c r="S49" s="18"/>
      <c r="T49" s="15"/>
    </row>
    <row r="50" spans="17:22" ht="13.5" customHeight="1" x14ac:dyDescent="0.35">
      <c r="Q50" s="25" t="s">
        <v>286</v>
      </c>
      <c r="R50" s="23" t="s">
        <v>355</v>
      </c>
      <c r="S50" s="18"/>
      <c r="T50" s="15"/>
    </row>
    <row r="51" spans="17:22" ht="13.5" customHeight="1" thickBot="1" x14ac:dyDescent="0.4">
      <c r="Q51" s="25" t="s">
        <v>287</v>
      </c>
      <c r="R51" s="28" t="s">
        <v>356</v>
      </c>
      <c r="S51" s="20"/>
    </row>
    <row r="52" spans="17:22" ht="13.5" customHeight="1" thickBot="1" x14ac:dyDescent="0.4">
      <c r="Q52" s="25" t="s">
        <v>288</v>
      </c>
      <c r="R52" s="28" t="s">
        <v>357</v>
      </c>
      <c r="S52" s="20"/>
      <c r="U52" s="9"/>
      <c r="V52" s="9"/>
    </row>
    <row r="53" spans="17:22" ht="13.5" customHeight="1" thickBot="1" x14ac:dyDescent="0.4">
      <c r="Q53" s="25" t="s">
        <v>289</v>
      </c>
      <c r="R53" s="28" t="s">
        <v>358</v>
      </c>
      <c r="S53" s="20"/>
    </row>
    <row r="54" spans="17:22" ht="13.5" customHeight="1" thickBot="1" x14ac:dyDescent="0.4">
      <c r="Q54" s="25" t="s">
        <v>291</v>
      </c>
      <c r="R54" s="28" t="s">
        <v>359</v>
      </c>
      <c r="S54" s="20"/>
      <c r="T54" s="31"/>
    </row>
    <row r="55" spans="17:22" ht="13.5" customHeight="1" thickBot="1" x14ac:dyDescent="0.4">
      <c r="Q55" s="25" t="s">
        <v>292</v>
      </c>
      <c r="R55" s="28" t="s">
        <v>349</v>
      </c>
      <c r="S55" s="20"/>
    </row>
    <row r="56" spans="17:22" ht="27.5" customHeight="1" x14ac:dyDescent="0.35">
      <c r="Q56" s="38" t="s">
        <v>293</v>
      </c>
      <c r="R56" s="39" t="s">
        <v>294</v>
      </c>
      <c r="S56" s="36">
        <f>COUNTIF(B:B,Q56)</f>
        <v>1</v>
      </c>
    </row>
    <row r="57" spans="17:22" ht="13.5" customHeight="1" x14ac:dyDescent="0.35">
      <c r="Q57" s="25" t="s">
        <v>290</v>
      </c>
      <c r="R57" s="23" t="s">
        <v>360</v>
      </c>
      <c r="S57" s="18"/>
    </row>
    <row r="58" spans="17:22" ht="27" customHeight="1" x14ac:dyDescent="0.35">
      <c r="Q58" s="25" t="s">
        <v>295</v>
      </c>
      <c r="R58" s="23" t="s">
        <v>361</v>
      </c>
      <c r="S58" s="18"/>
      <c r="T58" s="31"/>
    </row>
    <row r="59" spans="17:22" ht="13.5" customHeight="1" x14ac:dyDescent="0.35">
      <c r="Q59" s="25" t="s">
        <v>296</v>
      </c>
      <c r="R59" s="23" t="s">
        <v>362</v>
      </c>
      <c r="S59" s="18"/>
    </row>
    <row r="60" spans="17:22" ht="13.5" customHeight="1" x14ac:dyDescent="0.35">
      <c r="Q60" s="25" t="s">
        <v>297</v>
      </c>
      <c r="R60" s="23" t="s">
        <v>363</v>
      </c>
      <c r="S60" s="18"/>
    </row>
    <row r="61" spans="17:22" ht="25.5" customHeight="1" x14ac:dyDescent="0.35">
      <c r="Q61" s="25" t="s">
        <v>298</v>
      </c>
      <c r="R61" s="23" t="s">
        <v>364</v>
      </c>
      <c r="S61" s="18"/>
    </row>
    <row r="62" spans="17:22" ht="37.5" customHeight="1" thickBot="1" x14ac:dyDescent="0.4">
      <c r="Q62" s="25" t="s">
        <v>299</v>
      </c>
      <c r="R62" s="23" t="s">
        <v>365</v>
      </c>
      <c r="S62" s="18"/>
      <c r="T62" s="31"/>
    </row>
    <row r="63" spans="17:22" ht="13.5" customHeight="1" x14ac:dyDescent="0.35">
      <c r="Q63" s="38" t="s">
        <v>300</v>
      </c>
      <c r="R63" s="39" t="s">
        <v>301</v>
      </c>
      <c r="S63" s="36">
        <f>COUNTIF(B:B,Q63)</f>
        <v>1</v>
      </c>
      <c r="T63" s="31"/>
    </row>
    <row r="64" spans="17:22" ht="13.5" customHeight="1" x14ac:dyDescent="0.35">
      <c r="Q64" s="25" t="s">
        <v>302</v>
      </c>
      <c r="R64" s="89" t="s">
        <v>366</v>
      </c>
      <c r="S64" s="18"/>
      <c r="T64" s="31"/>
    </row>
    <row r="65" spans="17:20" ht="13.5" customHeight="1" x14ac:dyDescent="0.35">
      <c r="Q65" s="25" t="s">
        <v>303</v>
      </c>
      <c r="R65" s="23" t="s">
        <v>367</v>
      </c>
      <c r="S65" s="18"/>
      <c r="T65" s="30"/>
    </row>
    <row r="66" spans="17:20" ht="13.5" customHeight="1" thickBot="1" x14ac:dyDescent="0.4">
      <c r="Q66" s="25" t="s">
        <v>304</v>
      </c>
      <c r="R66" s="89" t="s">
        <v>368</v>
      </c>
      <c r="S66" s="18"/>
      <c r="T66" s="30"/>
    </row>
    <row r="67" spans="17:20" ht="13.5" customHeight="1" x14ac:dyDescent="0.35">
      <c r="Q67" s="38" t="s">
        <v>305</v>
      </c>
      <c r="R67" s="39" t="s">
        <v>369</v>
      </c>
      <c r="S67" s="36">
        <f>COUNTIF(B:B,Q67)</f>
        <v>1</v>
      </c>
    </row>
    <row r="68" spans="17:20" ht="13.5" customHeight="1" x14ac:dyDescent="0.35">
      <c r="Q68" s="25" t="s">
        <v>307</v>
      </c>
      <c r="R68" s="89" t="s">
        <v>370</v>
      </c>
      <c r="S68" s="18"/>
    </row>
    <row r="69" spans="17:20" ht="13.5" customHeight="1" x14ac:dyDescent="0.35">
      <c r="Q69" s="25" t="s">
        <v>308</v>
      </c>
      <c r="R69" s="89" t="s">
        <v>371</v>
      </c>
      <c r="S69" s="18"/>
    </row>
    <row r="70" spans="17:20" ht="13.5" customHeight="1" x14ac:dyDescent="0.35">
      <c r="Q70" s="25" t="s">
        <v>309</v>
      </c>
      <c r="R70" s="89" t="s">
        <v>372</v>
      </c>
      <c r="S70" s="18"/>
    </row>
    <row r="71" spans="17:20" ht="13.5" customHeight="1" x14ac:dyDescent="0.35">
      <c r="Q71" s="25" t="s">
        <v>310</v>
      </c>
      <c r="R71" s="90" t="s">
        <v>373</v>
      </c>
      <c r="S71" s="76"/>
    </row>
    <row r="72" spans="17:20" ht="13.5" customHeight="1" thickBot="1" x14ac:dyDescent="0.4">
      <c r="Q72" s="25" t="s">
        <v>311</v>
      </c>
      <c r="R72" s="28" t="s">
        <v>374</v>
      </c>
      <c r="S72" s="20"/>
    </row>
    <row r="73" spans="17:20" ht="13.5" customHeight="1" x14ac:dyDescent="0.35">
      <c r="Q73" s="38" t="s">
        <v>312</v>
      </c>
      <c r="R73" s="39" t="s">
        <v>313</v>
      </c>
      <c r="S73" s="36">
        <f>COUNTIF(B:B,Q73)</f>
        <v>1</v>
      </c>
    </row>
    <row r="74" spans="17:20" ht="13.5" customHeight="1" x14ac:dyDescent="0.35">
      <c r="Q74" s="25" t="s">
        <v>314</v>
      </c>
      <c r="R74" s="89" t="s">
        <v>375</v>
      </c>
      <c r="S74" s="18"/>
    </row>
    <row r="75" spans="17:20" ht="24" customHeight="1" x14ac:dyDescent="0.35">
      <c r="Q75" s="25" t="s">
        <v>315</v>
      </c>
      <c r="R75" s="89" t="s">
        <v>376</v>
      </c>
      <c r="S75" s="18"/>
    </row>
    <row r="76" spans="17:20" ht="13.5" customHeight="1" x14ac:dyDescent="0.35">
      <c r="Q76" s="25" t="s">
        <v>316</v>
      </c>
      <c r="R76" s="89" t="s">
        <v>377</v>
      </c>
      <c r="S76" s="18"/>
    </row>
    <row r="79" spans="17:20" ht="15" thickBot="1" x14ac:dyDescent="0.4">
      <c r="S79" s="2" t="s">
        <v>258</v>
      </c>
      <c r="T79" s="9" t="s">
        <v>101</v>
      </c>
    </row>
    <row r="80" spans="17:20" ht="15" thickBot="1" x14ac:dyDescent="0.4">
      <c r="Q80" s="5"/>
      <c r="R80" s="30"/>
      <c r="S80" s="36" t="s">
        <v>235</v>
      </c>
      <c r="T80" s="92" t="s">
        <v>236</v>
      </c>
    </row>
    <row r="81" spans="17:20" ht="15" thickBot="1" x14ac:dyDescent="0.4">
      <c r="Q81" s="5"/>
      <c r="R81" s="30"/>
      <c r="S81" s="36" t="s">
        <v>242</v>
      </c>
      <c r="T81" s="92" t="s">
        <v>243</v>
      </c>
    </row>
    <row r="82" spans="17:20" ht="15" thickBot="1" x14ac:dyDescent="0.4">
      <c r="Q82" s="5"/>
      <c r="R82" s="30"/>
      <c r="S82" s="36" t="s">
        <v>250</v>
      </c>
      <c r="T82" s="92" t="s">
        <v>257</v>
      </c>
    </row>
    <row r="83" spans="17:20" ht="15" thickBot="1" x14ac:dyDescent="0.4">
      <c r="Q83" s="6"/>
      <c r="R83" s="30"/>
      <c r="S83" s="38" t="s">
        <v>259</v>
      </c>
      <c r="T83" s="92" t="s">
        <v>260</v>
      </c>
    </row>
    <row r="84" spans="17:20" ht="15" thickBot="1" x14ac:dyDescent="0.4">
      <c r="Q84" s="6"/>
      <c r="R84" s="30"/>
      <c r="S84" s="38" t="s">
        <v>267</v>
      </c>
      <c r="T84" s="92" t="s">
        <v>268</v>
      </c>
    </row>
    <row r="85" spans="17:20" ht="15" thickBot="1" x14ac:dyDescent="0.4">
      <c r="Q85" s="6"/>
      <c r="R85" s="30"/>
      <c r="S85" s="38" t="s">
        <v>280</v>
      </c>
      <c r="T85" s="92" t="s">
        <v>281</v>
      </c>
    </row>
    <row r="86" spans="17:20" ht="15" thickBot="1" x14ac:dyDescent="0.4">
      <c r="Q86" s="6"/>
      <c r="R86" s="30"/>
      <c r="S86" s="38" t="s">
        <v>293</v>
      </c>
      <c r="T86" s="92" t="s">
        <v>294</v>
      </c>
    </row>
    <row r="87" spans="17:20" ht="15" thickBot="1" x14ac:dyDescent="0.4">
      <c r="Q87" s="6"/>
      <c r="R87" s="30"/>
      <c r="S87" s="38" t="s">
        <v>300</v>
      </c>
      <c r="T87" s="92" t="s">
        <v>301</v>
      </c>
    </row>
    <row r="88" spans="17:20" ht="15" thickBot="1" x14ac:dyDescent="0.4">
      <c r="Q88" s="6"/>
      <c r="R88" s="30"/>
      <c r="S88" s="38" t="s">
        <v>305</v>
      </c>
      <c r="T88" s="92" t="s">
        <v>306</v>
      </c>
    </row>
    <row r="89" spans="17:20" ht="15" thickBot="1" x14ac:dyDescent="0.4">
      <c r="Q89" s="7"/>
      <c r="R89" s="30"/>
      <c r="S89" s="93" t="s">
        <v>312</v>
      </c>
      <c r="T89" s="56" t="s">
        <v>313</v>
      </c>
    </row>
    <row r="90" spans="17:20" x14ac:dyDescent="0.35">
      <c r="Q90" s="7"/>
      <c r="R90" s="30"/>
      <c r="S90" s="7"/>
    </row>
    <row r="91" spans="17:20" x14ac:dyDescent="0.35">
      <c r="Q91" s="7"/>
      <c r="R91" s="30"/>
      <c r="S91" s="7"/>
    </row>
    <row r="92" spans="17:20" x14ac:dyDescent="0.35">
      <c r="Q92" s="7"/>
      <c r="R92" s="30"/>
      <c r="S92" s="7"/>
    </row>
    <row r="93" spans="17:20" x14ac:dyDescent="0.35">
      <c r="Q93" s="8"/>
      <c r="R93" s="30"/>
      <c r="S93" s="8"/>
    </row>
    <row r="94" spans="17:20" x14ac:dyDescent="0.35">
      <c r="Q94" s="8"/>
      <c r="R94" s="30"/>
      <c r="S94" s="8"/>
    </row>
    <row r="95" spans="17:20" x14ac:dyDescent="0.35">
      <c r="Q95" s="8"/>
      <c r="R95" s="30"/>
      <c r="S95" s="8"/>
    </row>
    <row r="96" spans="17:20" x14ac:dyDescent="0.35">
      <c r="Q96" s="8"/>
      <c r="R96" s="30"/>
      <c r="S96" s="8"/>
    </row>
    <row r="102" spans="19:19" x14ac:dyDescent="0.35">
      <c r="S102" s="8"/>
    </row>
    <row r="103" spans="19:19" x14ac:dyDescent="0.35">
      <c r="S103" s="8"/>
    </row>
  </sheetData>
  <sheetProtection password="9C76" sheet="1" objects="1" scenarios="1" selectLockedCells="1"/>
  <protectedRanges>
    <protectedRange sqref="A3 E7:H39" name="Plage1"/>
  </protectedRanges>
  <dataConsolidate/>
  <mergeCells count="13">
    <mergeCell ref="Q4:R5"/>
    <mergeCell ref="S4:S5"/>
    <mergeCell ref="A6:C6"/>
    <mergeCell ref="A39:E39"/>
    <mergeCell ref="I42:M42"/>
    <mergeCell ref="A1:P1"/>
    <mergeCell ref="E2:H2"/>
    <mergeCell ref="K2:K6"/>
    <mergeCell ref="M2:M6"/>
    <mergeCell ref="N2:N6"/>
    <mergeCell ref="O2:O6"/>
    <mergeCell ref="A3:B3"/>
    <mergeCell ref="E3:H3"/>
  </mergeCells>
  <phoneticPr fontId="22" type="noConversion"/>
  <conditionalFormatting sqref="F39:H39 E7:H38">
    <cfRule type="notContainsBlanks" dxfId="0" priority="1">
      <formula>LEN(TRIM(E7))&gt;0</formula>
    </cfRule>
  </conditionalFormatting>
  <dataValidations count="2">
    <dataValidation type="list" allowBlank="1" showInputMessage="1" showErrorMessage="1" sqref="B38" xr:uid="{2EEDF988-8BE2-4321-AC15-05C7088F1E51}">
      <formula1>$S$80:$S$103</formula1>
    </dataValidation>
    <dataValidation type="list" allowBlank="1" showInputMessage="1" showErrorMessage="1" sqref="B7:B37" xr:uid="{0994D200-B39F-4C7C-8EC0-ACF41945A46E}">
      <formula1>$S$80:$S$90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 21 Candidat N°</vt:lpstr>
      <vt:lpstr>E 22 Candidat N°</vt:lpstr>
      <vt:lpstr>E 32 Candidat N°</vt:lpstr>
      <vt:lpstr>E 33 Candidat N°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Commission BCP TCB</dc:creator>
  <cp:lastModifiedBy>Andreu Nadege</cp:lastModifiedBy>
  <dcterms:created xsi:type="dcterms:W3CDTF">2017-05-18T19:20:14Z</dcterms:created>
  <dcterms:modified xsi:type="dcterms:W3CDTF">2023-03-13T07:07:30Z</dcterms:modified>
</cp:coreProperties>
</file>